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6'!$B$1:$AN$15</definedName>
    <definedName name="_xlnm.Print_Area" localSheetId="2">'πιν 7α '!$C$1:$R$34</definedName>
    <definedName name="_xlnm.Print_Area" localSheetId="3">'πιν 7β'!$B$1:$AC$12</definedName>
    <definedName name="_xlnm.Print_Area" localSheetId="4">'πιν 8α-γ'!$A$1:$N$49</definedName>
    <definedName name="_xlnm.Print_Area" localSheetId="5">'πιν 9a-c'!$A$1:$R$42</definedName>
    <definedName name="_xlnm.Print_Area" localSheetId="0">'πιν. 3-5'!$A$1:$S$64</definedName>
  </definedNames>
  <calcPr calcId="125725"/>
</workbook>
</file>

<file path=xl/calcChain.xml><?xml version="1.0" encoding="utf-8"?>
<calcChain xmlns="http://schemas.openxmlformats.org/spreadsheetml/2006/main">
  <c r="AA10" i="12"/>
  <c r="AB10"/>
  <c r="Q27" i="11"/>
  <c r="P27"/>
  <c r="K30"/>
  <c r="K16"/>
  <c r="G20"/>
  <c r="E27"/>
  <c r="O6"/>
  <c r="O7"/>
  <c r="O8"/>
  <c r="O9"/>
  <c r="Q9"/>
  <c r="O10"/>
  <c r="O11"/>
  <c r="O12"/>
  <c r="O13"/>
  <c r="O14"/>
  <c r="O15"/>
  <c r="O16"/>
  <c r="O17"/>
  <c r="O18"/>
  <c r="O19"/>
  <c r="O20"/>
  <c r="O21"/>
  <c r="O22"/>
  <c r="Q22"/>
  <c r="O23"/>
  <c r="Q23"/>
  <c r="O24"/>
  <c r="O25"/>
  <c r="O26"/>
  <c r="O27"/>
  <c r="O28"/>
  <c r="O29"/>
  <c r="O30"/>
  <c r="O31"/>
  <c r="Q31"/>
  <c r="O32"/>
  <c r="O33"/>
  <c r="O5"/>
  <c r="Q7" i="9"/>
  <c r="Q8"/>
  <c r="Q9"/>
  <c r="Q10"/>
  <c r="Q11"/>
  <c r="Q12"/>
  <c r="Q6"/>
  <c r="N34" i="11"/>
  <c r="M23" i="2"/>
  <c r="M24"/>
  <c r="M25"/>
  <c r="M26"/>
  <c r="M27"/>
  <c r="M28"/>
  <c r="M29"/>
  <c r="M30"/>
  <c r="M22"/>
  <c r="M7"/>
  <c r="M8"/>
  <c r="M9"/>
  <c r="M10"/>
  <c r="M11"/>
  <c r="M12"/>
  <c r="M13"/>
  <c r="M14"/>
  <c r="M6"/>
  <c r="F47"/>
  <c r="F46"/>
  <c r="F45"/>
  <c r="F44"/>
  <c r="F43"/>
  <c r="F42"/>
  <c r="F41"/>
  <c r="F40"/>
  <c r="F39"/>
  <c r="K26" i="9"/>
  <c r="L23"/>
  <c r="I26"/>
  <c r="J20"/>
  <c r="G26"/>
  <c r="H25"/>
  <c r="E26"/>
  <c r="C26"/>
  <c r="D23"/>
  <c r="K13"/>
  <c r="L7"/>
  <c r="I13"/>
  <c r="J10"/>
  <c r="G13"/>
  <c r="H8"/>
  <c r="E13"/>
  <c r="F13"/>
  <c r="C13"/>
  <c r="D13"/>
  <c r="D40" i="2"/>
  <c r="D41"/>
  <c r="D42"/>
  <c r="D43"/>
  <c r="D44"/>
  <c r="D45"/>
  <c r="D46"/>
  <c r="D47"/>
  <c r="D39"/>
  <c r="E39"/>
  <c r="K31"/>
  <c r="L24"/>
  <c r="I31"/>
  <c r="G31"/>
  <c r="H28"/>
  <c r="E31"/>
  <c r="F30"/>
  <c r="C31"/>
  <c r="D26"/>
  <c r="K15"/>
  <c r="L12"/>
  <c r="I15"/>
  <c r="F48"/>
  <c r="G15"/>
  <c r="E15"/>
  <c r="F14"/>
  <c r="C15"/>
  <c r="D8"/>
  <c r="AB7" i="12"/>
  <c r="AB8"/>
  <c r="AB9"/>
  <c r="AB11"/>
  <c r="AB6"/>
  <c r="X7"/>
  <c r="X8"/>
  <c r="X9"/>
  <c r="X11"/>
  <c r="X6"/>
  <c r="W10"/>
  <c r="X10"/>
  <c r="Q18" i="11"/>
  <c r="J34"/>
  <c r="K17"/>
  <c r="F34"/>
  <c r="G8"/>
  <c r="H34"/>
  <c r="I10"/>
  <c r="AC14" i="4"/>
  <c r="AD14"/>
  <c r="E14"/>
  <c r="F7"/>
  <c r="W14"/>
  <c r="X14"/>
  <c r="K14"/>
  <c r="L14"/>
  <c r="Q14"/>
  <c r="R11"/>
  <c r="AA14"/>
  <c r="AB8"/>
  <c r="U14"/>
  <c r="V12"/>
  <c r="O14"/>
  <c r="P8"/>
  <c r="I14"/>
  <c r="J11"/>
  <c r="C14"/>
  <c r="D14"/>
  <c r="K62" i="8"/>
  <c r="J64"/>
  <c r="K63"/>
  <c r="K61"/>
  <c r="D64"/>
  <c r="E64"/>
  <c r="P52"/>
  <c r="J52"/>
  <c r="K48"/>
  <c r="D52"/>
  <c r="P40"/>
  <c r="Q40"/>
  <c r="J40"/>
  <c r="K40"/>
  <c r="D40"/>
  <c r="E37"/>
  <c r="H40"/>
  <c r="I34"/>
  <c r="J27"/>
  <c r="K26"/>
  <c r="B27"/>
  <c r="C27"/>
  <c r="H27"/>
  <c r="I26"/>
  <c r="D27"/>
  <c r="E27"/>
  <c r="F27"/>
  <c r="G27"/>
  <c r="J13"/>
  <c r="H13"/>
  <c r="F13"/>
  <c r="G7"/>
  <c r="D13"/>
  <c r="E7"/>
  <c r="B13"/>
  <c r="C7"/>
  <c r="C41" i="9"/>
  <c r="D32"/>
  <c r="D23" i="2"/>
  <c r="J23"/>
  <c r="L34" i="11"/>
  <c r="M18"/>
  <c r="D34"/>
  <c r="E6"/>
  <c r="D22" i="2"/>
  <c r="F28"/>
  <c r="F26"/>
  <c r="F24"/>
  <c r="J22"/>
  <c r="J30"/>
  <c r="J28"/>
  <c r="J26"/>
  <c r="J24"/>
  <c r="D31"/>
  <c r="D29"/>
  <c r="F31"/>
  <c r="F29"/>
  <c r="F25"/>
  <c r="H31"/>
  <c r="J31"/>
  <c r="J29"/>
  <c r="J27"/>
  <c r="J25"/>
  <c r="H11" i="9"/>
  <c r="L9"/>
  <c r="H13"/>
  <c r="D10"/>
  <c r="F6"/>
  <c r="H12"/>
  <c r="L12"/>
  <c r="L28" i="2"/>
  <c r="L26"/>
  <c r="L22" i="8"/>
  <c r="L23"/>
  <c r="L24"/>
  <c r="L25"/>
  <c r="L26"/>
  <c r="L21"/>
  <c r="I27"/>
  <c r="E26"/>
  <c r="L8"/>
  <c r="L9"/>
  <c r="L10"/>
  <c r="L11"/>
  <c r="L12"/>
  <c r="L7"/>
  <c r="K13"/>
  <c r="I11"/>
  <c r="G12"/>
  <c r="C13"/>
  <c r="H64"/>
  <c r="I61"/>
  <c r="B64"/>
  <c r="N52"/>
  <c r="O46"/>
  <c r="H52"/>
  <c r="B52"/>
  <c r="N40"/>
  <c r="B40"/>
  <c r="U10" i="12"/>
  <c r="V10"/>
  <c r="Q15" i="11"/>
  <c r="Q17"/>
  <c r="Q21"/>
  <c r="Q25"/>
  <c r="Q28"/>
  <c r="Q30"/>
  <c r="Q32"/>
  <c r="R9" i="4"/>
  <c r="R10"/>
  <c r="R13"/>
  <c r="R14"/>
  <c r="P9"/>
  <c r="F8"/>
  <c r="V7" i="12"/>
  <c r="V8"/>
  <c r="V9"/>
  <c r="V11"/>
  <c r="V6"/>
  <c r="T7"/>
  <c r="T8"/>
  <c r="T9"/>
  <c r="T11"/>
  <c r="T6"/>
  <c r="R7"/>
  <c r="R8"/>
  <c r="R9"/>
  <c r="R11"/>
  <c r="R6"/>
  <c r="P7"/>
  <c r="P8"/>
  <c r="P9"/>
  <c r="P11"/>
  <c r="P6"/>
  <c r="N7"/>
  <c r="N8"/>
  <c r="N9"/>
  <c r="N11"/>
  <c r="N6"/>
  <c r="L7"/>
  <c r="L8"/>
  <c r="L9"/>
  <c r="L11"/>
  <c r="L6"/>
  <c r="J7"/>
  <c r="J8"/>
  <c r="J9"/>
  <c r="J11"/>
  <c r="J6"/>
  <c r="H7"/>
  <c r="H8"/>
  <c r="H9"/>
  <c r="H11"/>
  <c r="H6"/>
  <c r="F7"/>
  <c r="F8"/>
  <c r="F9"/>
  <c r="F11"/>
  <c r="F6"/>
  <c r="D11"/>
  <c r="D7"/>
  <c r="D8"/>
  <c r="D9"/>
  <c r="D6"/>
  <c r="O34" i="11"/>
  <c r="P14"/>
  <c r="S10" i="12"/>
  <c r="T10"/>
  <c r="Q10"/>
  <c r="R10"/>
  <c r="C10"/>
  <c r="D10"/>
  <c r="E10"/>
  <c r="F10"/>
  <c r="G10"/>
  <c r="H10"/>
  <c r="I10"/>
  <c r="J10"/>
  <c r="K10"/>
  <c r="L10"/>
  <c r="M10"/>
  <c r="N10"/>
  <c r="O10"/>
  <c r="P10"/>
  <c r="E41" i="9"/>
  <c r="F34"/>
  <c r="M21"/>
  <c r="M22"/>
  <c r="M23"/>
  <c r="M24"/>
  <c r="M25"/>
  <c r="M20"/>
  <c r="P59" i="8"/>
  <c r="I8"/>
  <c r="I12"/>
  <c r="I10"/>
  <c r="G11"/>
  <c r="G13"/>
  <c r="K8"/>
  <c r="K10"/>
  <c r="K12"/>
  <c r="E23"/>
  <c r="E25"/>
  <c r="G22"/>
  <c r="G24"/>
  <c r="G26"/>
  <c r="I13"/>
  <c r="I24"/>
  <c r="K23"/>
  <c r="K27"/>
  <c r="E12"/>
  <c r="G10"/>
  <c r="I7"/>
  <c r="I9"/>
  <c r="K7"/>
  <c r="K9"/>
  <c r="K11"/>
  <c r="E24"/>
  <c r="G21"/>
  <c r="G23"/>
  <c r="G25"/>
  <c r="I23"/>
  <c r="I25"/>
  <c r="K22"/>
  <c r="Q33" i="11"/>
  <c r="Q29"/>
  <c r="Q26"/>
  <c r="Q24"/>
  <c r="Q20"/>
  <c r="Q16"/>
  <c r="Q14"/>
  <c r="Q12"/>
  <c r="Q8"/>
  <c r="Q6"/>
  <c r="Q7"/>
  <c r="Q11"/>
  <c r="Q5"/>
  <c r="C8" i="8"/>
  <c r="C12"/>
  <c r="C11"/>
  <c r="AN53" i="4"/>
  <c r="AN52"/>
  <c r="AN51"/>
  <c r="AN49"/>
  <c r="AN48"/>
  <c r="AN47"/>
  <c r="AN46"/>
  <c r="AN45"/>
  <c r="AN44"/>
  <c r="AN43"/>
  <c r="AN41"/>
  <c r="AN40"/>
  <c r="AN39"/>
  <c r="AN38"/>
  <c r="AN37"/>
  <c r="AN36"/>
  <c r="AN35"/>
  <c r="AN34"/>
  <c r="AN31"/>
  <c r="AN30"/>
  <c r="AN29"/>
  <c r="AN28"/>
  <c r="AN27"/>
  <c r="AB10"/>
  <c r="V14"/>
  <c r="AI13"/>
  <c r="AG13"/>
  <c r="AE13"/>
  <c r="AF13"/>
  <c r="AB13"/>
  <c r="Y13"/>
  <c r="Z13"/>
  <c r="S13"/>
  <c r="T13"/>
  <c r="M13"/>
  <c r="N13"/>
  <c r="J13"/>
  <c r="G13"/>
  <c r="H13"/>
  <c r="AI12"/>
  <c r="AK12"/>
  <c r="AL12"/>
  <c r="AG12"/>
  <c r="AE12"/>
  <c r="AF12"/>
  <c r="Y12"/>
  <c r="Z12"/>
  <c r="S12"/>
  <c r="T12"/>
  <c r="M12"/>
  <c r="N12"/>
  <c r="J12"/>
  <c r="G12"/>
  <c r="H12"/>
  <c r="AI11"/>
  <c r="AK11"/>
  <c r="AL11"/>
  <c r="AG11"/>
  <c r="AE11"/>
  <c r="AF11"/>
  <c r="Y11"/>
  <c r="Z11"/>
  <c r="X11"/>
  <c r="S11"/>
  <c r="T11"/>
  <c r="M11"/>
  <c r="N11"/>
  <c r="G11"/>
  <c r="H11"/>
  <c r="AI10"/>
  <c r="AK10"/>
  <c r="AL10"/>
  <c r="AG10"/>
  <c r="AE10"/>
  <c r="AF10"/>
  <c r="Y10"/>
  <c r="Z10"/>
  <c r="S10"/>
  <c r="T10"/>
  <c r="M10"/>
  <c r="N10"/>
  <c r="G10"/>
  <c r="H10"/>
  <c r="D10"/>
  <c r="AI9"/>
  <c r="AK9"/>
  <c r="AL9"/>
  <c r="AG9"/>
  <c r="AE9"/>
  <c r="AF9"/>
  <c r="Y9"/>
  <c r="Z9"/>
  <c r="S9"/>
  <c r="T9"/>
  <c r="M9"/>
  <c r="N9"/>
  <c r="J9"/>
  <c r="G9"/>
  <c r="H9"/>
  <c r="AI8"/>
  <c r="AK8"/>
  <c r="AL8"/>
  <c r="AG8"/>
  <c r="AE8"/>
  <c r="AF8"/>
  <c r="Y8"/>
  <c r="Z8"/>
  <c r="S8"/>
  <c r="T8"/>
  <c r="M8"/>
  <c r="N8"/>
  <c r="J8"/>
  <c r="G8"/>
  <c r="H8"/>
  <c r="D8"/>
  <c r="AB9"/>
  <c r="V8"/>
  <c r="V9"/>
  <c r="V10"/>
  <c r="F10"/>
  <c r="L9"/>
  <c r="L8"/>
  <c r="L10"/>
  <c r="L13"/>
  <c r="D9"/>
  <c r="D11"/>
  <c r="AD9"/>
  <c r="X8"/>
  <c r="X10"/>
  <c r="V11"/>
  <c r="D13"/>
  <c r="AD10"/>
  <c r="F9"/>
  <c r="F12"/>
  <c r="F13"/>
  <c r="V13"/>
  <c r="D12"/>
  <c r="S14"/>
  <c r="T14"/>
  <c r="AB12"/>
  <c r="AB14"/>
  <c r="J14"/>
  <c r="AI7"/>
  <c r="AI14"/>
  <c r="AG7"/>
  <c r="AE7"/>
  <c r="AF7"/>
  <c r="AB7"/>
  <c r="Y7"/>
  <c r="Z7"/>
  <c r="X7"/>
  <c r="V7"/>
  <c r="S7"/>
  <c r="T7"/>
  <c r="M7"/>
  <c r="N7"/>
  <c r="J7"/>
  <c r="G7"/>
  <c r="H7"/>
  <c r="D7"/>
  <c r="D40" i="9"/>
  <c r="F24"/>
  <c r="D24"/>
  <c r="G47" i="2"/>
  <c r="E47"/>
  <c r="C47"/>
  <c r="G46"/>
  <c r="E46"/>
  <c r="C46"/>
  <c r="G45"/>
  <c r="E45"/>
  <c r="C45"/>
  <c r="G44"/>
  <c r="E44"/>
  <c r="C44"/>
  <c r="G43"/>
  <c r="E43"/>
  <c r="C43"/>
  <c r="G42"/>
  <c r="E42"/>
  <c r="C42"/>
  <c r="G41"/>
  <c r="E41"/>
  <c r="C41"/>
  <c r="G40"/>
  <c r="E40"/>
  <c r="C40"/>
  <c r="G39"/>
  <c r="C39"/>
  <c r="L15"/>
  <c r="J15"/>
  <c r="H15"/>
  <c r="F15"/>
  <c r="D15"/>
  <c r="L14"/>
  <c r="D14"/>
  <c r="L11"/>
  <c r="F11"/>
  <c r="L9"/>
  <c r="J9"/>
  <c r="I64" i="8"/>
  <c r="C64"/>
  <c r="P63"/>
  <c r="R63"/>
  <c r="S63"/>
  <c r="N63"/>
  <c r="L63"/>
  <c r="F63"/>
  <c r="G63"/>
  <c r="P62"/>
  <c r="N62"/>
  <c r="L62"/>
  <c r="F62"/>
  <c r="G62"/>
  <c r="P61"/>
  <c r="R61"/>
  <c r="S61"/>
  <c r="N61"/>
  <c r="L61"/>
  <c r="M61"/>
  <c r="F61"/>
  <c r="G61"/>
  <c r="P60"/>
  <c r="N60"/>
  <c r="L60"/>
  <c r="F60"/>
  <c r="N59"/>
  <c r="L59"/>
  <c r="M59"/>
  <c r="F59"/>
  <c r="G59"/>
  <c r="P58"/>
  <c r="N58"/>
  <c r="L58"/>
  <c r="M58"/>
  <c r="F58"/>
  <c r="G58"/>
  <c r="C58"/>
  <c r="Q52"/>
  <c r="O47"/>
  <c r="K52"/>
  <c r="I49"/>
  <c r="E52"/>
  <c r="C52"/>
  <c r="R51"/>
  <c r="S51"/>
  <c r="L51"/>
  <c r="M51"/>
  <c r="F51"/>
  <c r="G51"/>
  <c r="R50"/>
  <c r="S50"/>
  <c r="L50"/>
  <c r="M50"/>
  <c r="F50"/>
  <c r="R49"/>
  <c r="S49"/>
  <c r="L49"/>
  <c r="M49"/>
  <c r="F49"/>
  <c r="G49"/>
  <c r="R48"/>
  <c r="S48"/>
  <c r="L48"/>
  <c r="M48"/>
  <c r="F48"/>
  <c r="G48"/>
  <c r="R47"/>
  <c r="Q47"/>
  <c r="L47"/>
  <c r="M47"/>
  <c r="F47"/>
  <c r="G47"/>
  <c r="R46"/>
  <c r="S46"/>
  <c r="L46"/>
  <c r="M46"/>
  <c r="F46"/>
  <c r="G46"/>
  <c r="O37"/>
  <c r="I40"/>
  <c r="C36"/>
  <c r="R39"/>
  <c r="S39"/>
  <c r="L39"/>
  <c r="M39"/>
  <c r="F39"/>
  <c r="G39"/>
  <c r="R38"/>
  <c r="S38"/>
  <c r="L38"/>
  <c r="M38"/>
  <c r="F38"/>
  <c r="G38"/>
  <c r="R37"/>
  <c r="L37"/>
  <c r="M37"/>
  <c r="F37"/>
  <c r="G37"/>
  <c r="R36"/>
  <c r="S36"/>
  <c r="L36"/>
  <c r="M36"/>
  <c r="F36"/>
  <c r="G36"/>
  <c r="R35"/>
  <c r="S35"/>
  <c r="L35"/>
  <c r="M35"/>
  <c r="F35"/>
  <c r="G35"/>
  <c r="R34"/>
  <c r="S34"/>
  <c r="L34"/>
  <c r="M34"/>
  <c r="F34"/>
  <c r="G34"/>
  <c r="I46"/>
  <c r="O51"/>
  <c r="F20" i="9"/>
  <c r="I48" i="8"/>
  <c r="D22" i="9"/>
  <c r="I50" i="8"/>
  <c r="F21" i="9"/>
  <c r="K46" i="8"/>
  <c r="H20" i="9"/>
  <c r="F22"/>
  <c r="D20"/>
  <c r="D25"/>
  <c r="D21"/>
  <c r="E48" i="8"/>
  <c r="I58"/>
  <c r="C34"/>
  <c r="C60"/>
  <c r="O48"/>
  <c r="I51"/>
  <c r="D37" i="9"/>
  <c r="D35"/>
  <c r="D39"/>
  <c r="D36"/>
  <c r="D38"/>
  <c r="E46" i="8"/>
  <c r="E47"/>
  <c r="E50"/>
  <c r="K34"/>
  <c r="E38"/>
  <c r="C47"/>
  <c r="F32" i="9"/>
  <c r="F33"/>
  <c r="F35"/>
  <c r="F36"/>
  <c r="F37"/>
  <c r="F39"/>
  <c r="L6" i="2"/>
  <c r="L7"/>
  <c r="Q37" i="8"/>
  <c r="Q38"/>
  <c r="E49"/>
  <c r="E51"/>
  <c r="I60"/>
  <c r="F8" i="2"/>
  <c r="I62" i="8"/>
  <c r="K47"/>
  <c r="I47"/>
  <c r="K49"/>
  <c r="Q34"/>
  <c r="Q35"/>
  <c r="O35"/>
  <c r="K38"/>
  <c r="K39"/>
  <c r="O49"/>
  <c r="F6" i="2"/>
  <c r="C59" i="8"/>
  <c r="O34"/>
  <c r="O36"/>
  <c r="J23" i="9"/>
  <c r="F23"/>
  <c r="D9" i="2"/>
  <c r="H12"/>
  <c r="E60" i="8"/>
  <c r="E34"/>
  <c r="E35"/>
  <c r="E39"/>
  <c r="I59"/>
  <c r="G60"/>
  <c r="C63"/>
  <c r="C46"/>
  <c r="C48"/>
  <c r="C49"/>
  <c r="C50"/>
  <c r="C51"/>
  <c r="S47"/>
  <c r="C37"/>
  <c r="F25" i="9"/>
  <c r="J6" i="2"/>
  <c r="Q46" i="8"/>
  <c r="E61"/>
  <c r="E62"/>
  <c r="Q50"/>
  <c r="Q51"/>
  <c r="Q36"/>
  <c r="Q39"/>
  <c r="R40"/>
  <c r="S40"/>
  <c r="E36"/>
  <c r="C61"/>
  <c r="C62"/>
  <c r="C35"/>
  <c r="C38"/>
  <c r="L8" i="2"/>
  <c r="L10"/>
  <c r="D6"/>
  <c r="D11"/>
  <c r="F13"/>
  <c r="H6"/>
  <c r="H7"/>
  <c r="H8"/>
  <c r="H9"/>
  <c r="H10"/>
  <c r="H11"/>
  <c r="H13"/>
  <c r="H14"/>
  <c r="M63" i="8"/>
  <c r="E63"/>
  <c r="Q48"/>
  <c r="Q49"/>
  <c r="K50"/>
  <c r="K51"/>
  <c r="K35"/>
  <c r="K36"/>
  <c r="K37"/>
  <c r="L64"/>
  <c r="M64"/>
  <c r="M60"/>
  <c r="M62"/>
  <c r="I63"/>
  <c r="G50"/>
  <c r="L52"/>
  <c r="M52"/>
  <c r="I52"/>
  <c r="O50"/>
  <c r="O52"/>
  <c r="R52"/>
  <c r="S52"/>
  <c r="S37"/>
  <c r="O38"/>
  <c r="O39"/>
  <c r="O40"/>
  <c r="L40"/>
  <c r="M40"/>
  <c r="N64"/>
  <c r="O64"/>
  <c r="C39"/>
  <c r="C40"/>
  <c r="D41" i="9"/>
  <c r="F41"/>
  <c r="D26"/>
  <c r="F26"/>
  <c r="H26"/>
  <c r="L13" i="2"/>
  <c r="J11"/>
  <c r="J12"/>
  <c r="J13"/>
  <c r="J14"/>
  <c r="H40"/>
  <c r="E48"/>
  <c r="H39"/>
  <c r="H44"/>
  <c r="H46"/>
  <c r="F52" i="8"/>
  <c r="G52"/>
  <c r="F64"/>
  <c r="G64"/>
  <c r="G14" i="4"/>
  <c r="H14"/>
  <c r="Y14"/>
  <c r="Z14"/>
  <c r="L22" i="9"/>
  <c r="L20"/>
  <c r="L21"/>
  <c r="L24"/>
  <c r="P33" i="11"/>
  <c r="C23" i="8"/>
  <c r="E10"/>
  <c r="C24"/>
  <c r="E9"/>
  <c r="P7" i="4"/>
  <c r="P11"/>
  <c r="J13" i="9"/>
  <c r="H27" i="2"/>
  <c r="H24"/>
  <c r="H22"/>
  <c r="C26" i="8"/>
  <c r="C21"/>
  <c r="E8"/>
  <c r="C22"/>
  <c r="E11"/>
  <c r="P14" i="4"/>
  <c r="P10"/>
  <c r="Q19" i="11"/>
  <c r="Q13"/>
  <c r="Q10"/>
  <c r="J6" i="9"/>
  <c r="H29" i="2"/>
  <c r="H26"/>
  <c r="H23"/>
  <c r="K64" i="8"/>
  <c r="E26" i="11"/>
  <c r="G22"/>
  <c r="P12" i="4"/>
  <c r="J9" i="9"/>
  <c r="H25" i="2"/>
  <c r="H30"/>
  <c r="O63" i="8"/>
  <c r="O60"/>
  <c r="O61"/>
  <c r="R59"/>
  <c r="S59"/>
  <c r="O59"/>
  <c r="R58"/>
  <c r="S58"/>
  <c r="O62"/>
  <c r="R62"/>
  <c r="S62"/>
  <c r="R60"/>
  <c r="S60"/>
  <c r="I37"/>
  <c r="I38"/>
  <c r="O58"/>
  <c r="I35"/>
  <c r="I39"/>
  <c r="I36"/>
  <c r="I22"/>
  <c r="I21"/>
  <c r="C25"/>
  <c r="L27"/>
  <c r="M24"/>
  <c r="G8"/>
  <c r="G9"/>
  <c r="L13"/>
  <c r="M11"/>
  <c r="E13"/>
  <c r="C9"/>
  <c r="F9" i="9"/>
  <c r="F10"/>
  <c r="F11"/>
  <c r="F8"/>
  <c r="F12"/>
  <c r="J11"/>
  <c r="H6"/>
  <c r="H9"/>
  <c r="H10"/>
  <c r="L27" i="2"/>
  <c r="M31"/>
  <c r="N31"/>
  <c r="F27"/>
  <c r="M15"/>
  <c r="N9"/>
  <c r="J10"/>
  <c r="J7"/>
  <c r="J8"/>
  <c r="D48"/>
  <c r="F10"/>
  <c r="F12"/>
  <c r="F9"/>
  <c r="AB11" i="4"/>
  <c r="AE14"/>
  <c r="AF14"/>
  <c r="P13"/>
  <c r="L7"/>
  <c r="L11"/>
  <c r="AG14"/>
  <c r="AH12"/>
  <c r="J10"/>
  <c r="AK13"/>
  <c r="AL13"/>
  <c r="F11"/>
  <c r="AH13"/>
  <c r="AH9"/>
  <c r="AH10"/>
  <c r="AH8"/>
  <c r="AH7"/>
  <c r="AH11"/>
  <c r="AH14"/>
  <c r="F40" i="9"/>
  <c r="F38"/>
  <c r="D34"/>
  <c r="D33"/>
  <c r="L25"/>
  <c r="J22"/>
  <c r="J26"/>
  <c r="H22"/>
  <c r="L8"/>
  <c r="J8"/>
  <c r="J7"/>
  <c r="J12"/>
  <c r="F7"/>
  <c r="D24" i="2"/>
  <c r="C48"/>
  <c r="D25"/>
  <c r="D28"/>
  <c r="D30"/>
  <c r="G48"/>
  <c r="L25"/>
  <c r="H45"/>
  <c r="H41"/>
  <c r="L13" i="9"/>
  <c r="L6"/>
  <c r="L11"/>
  <c r="Q13"/>
  <c r="R11"/>
  <c r="H24"/>
  <c r="H23"/>
  <c r="H21"/>
  <c r="M26"/>
  <c r="N22"/>
  <c r="J25"/>
  <c r="J24"/>
  <c r="J21"/>
  <c r="L26"/>
  <c r="L10"/>
  <c r="H7"/>
  <c r="D6"/>
  <c r="D7"/>
  <c r="D9"/>
  <c r="D12"/>
  <c r="D11"/>
  <c r="D8"/>
  <c r="L29" i="2"/>
  <c r="L22"/>
  <c r="L23"/>
  <c r="L31"/>
  <c r="L30"/>
  <c r="D27"/>
  <c r="F22"/>
  <c r="F23"/>
  <c r="H42"/>
  <c r="N22"/>
  <c r="N29"/>
  <c r="N24"/>
  <c r="N25"/>
  <c r="N26"/>
  <c r="N30"/>
  <c r="N23"/>
  <c r="H47"/>
  <c r="H43"/>
  <c r="N27"/>
  <c r="N28"/>
  <c r="D10"/>
  <c r="D13"/>
  <c r="D12"/>
  <c r="D7"/>
  <c r="F7"/>
  <c r="N10"/>
  <c r="N12"/>
  <c r="N13"/>
  <c r="H48"/>
  <c r="N11"/>
  <c r="N15"/>
  <c r="N6"/>
  <c r="N14"/>
  <c r="N8"/>
  <c r="N7"/>
  <c r="E19" i="11"/>
  <c r="K12"/>
  <c r="K7"/>
  <c r="K22"/>
  <c r="G19"/>
  <c r="P32"/>
  <c r="G31"/>
  <c r="P22"/>
  <c r="K11"/>
  <c r="K19"/>
  <c r="P16"/>
  <c r="K25"/>
  <c r="G16"/>
  <c r="E5"/>
  <c r="P15"/>
  <c r="K5"/>
  <c r="P6"/>
  <c r="M7"/>
  <c r="G10"/>
  <c r="P7"/>
  <c r="P25"/>
  <c r="P30"/>
  <c r="G26"/>
  <c r="G9"/>
  <c r="E34"/>
  <c r="E15"/>
  <c r="P31"/>
  <c r="P9"/>
  <c r="P11"/>
  <c r="K34"/>
  <c r="K26"/>
  <c r="K24"/>
  <c r="K10"/>
  <c r="AK7" i="4"/>
  <c r="AL7"/>
  <c r="AD13"/>
  <c r="AJ12"/>
  <c r="AJ14"/>
  <c r="AJ9"/>
  <c r="AD7"/>
  <c r="AD12"/>
  <c r="AD11"/>
  <c r="AD8"/>
  <c r="M19" i="11"/>
  <c r="I5"/>
  <c r="M24"/>
  <c r="G34"/>
  <c r="G17"/>
  <c r="P8"/>
  <c r="P12"/>
  <c r="P23"/>
  <c r="P18"/>
  <c r="M32"/>
  <c r="I20"/>
  <c r="G12"/>
  <c r="M5"/>
  <c r="G29"/>
  <c r="G5"/>
  <c r="P10"/>
  <c r="P29"/>
  <c r="P26"/>
  <c r="P34"/>
  <c r="P17"/>
  <c r="I34"/>
  <c r="M15"/>
  <c r="M34"/>
  <c r="M10"/>
  <c r="M26"/>
  <c r="G24"/>
  <c r="K15"/>
  <c r="E32"/>
  <c r="G28"/>
  <c r="P19"/>
  <c r="G7"/>
  <c r="E23"/>
  <c r="E10"/>
  <c r="G14"/>
  <c r="Q34"/>
  <c r="P28"/>
  <c r="P13"/>
  <c r="P24"/>
  <c r="P20"/>
  <c r="P21"/>
  <c r="P5"/>
  <c r="G33"/>
  <c r="AJ11" i="4"/>
  <c r="AJ7"/>
  <c r="F14"/>
  <c r="AJ8"/>
  <c r="X12"/>
  <c r="X13"/>
  <c r="X9"/>
  <c r="AJ10"/>
  <c r="AJ13"/>
  <c r="AK14"/>
  <c r="AL14"/>
  <c r="M14"/>
  <c r="N14"/>
  <c r="L12"/>
  <c r="R12"/>
  <c r="R8"/>
  <c r="R7"/>
  <c r="K59" i="8"/>
  <c r="K58"/>
  <c r="K60"/>
  <c r="E58"/>
  <c r="E59"/>
  <c r="P64"/>
  <c r="Q58"/>
  <c r="R64"/>
  <c r="S64"/>
  <c r="F40"/>
  <c r="G40"/>
  <c r="E40"/>
  <c r="K24"/>
  <c r="K25"/>
  <c r="K21"/>
  <c r="M21"/>
  <c r="E22"/>
  <c r="E21"/>
  <c r="M26"/>
  <c r="M27"/>
  <c r="M25"/>
  <c r="M23"/>
  <c r="M22"/>
  <c r="M7"/>
  <c r="M10"/>
  <c r="M9"/>
  <c r="M13"/>
  <c r="M12"/>
  <c r="M8"/>
  <c r="C10"/>
  <c r="N25" i="9"/>
  <c r="N21"/>
  <c r="R10"/>
  <c r="R7"/>
  <c r="R12"/>
  <c r="R6"/>
  <c r="R8"/>
  <c r="R13"/>
  <c r="R9"/>
  <c r="N24"/>
  <c r="N26"/>
  <c r="N20"/>
  <c r="N23"/>
  <c r="Q63" i="8"/>
  <c r="Q64"/>
  <c r="Q60"/>
  <c r="Q59"/>
  <c r="Q61"/>
  <c r="Q62"/>
</calcChain>
</file>

<file path=xl/sharedStrings.xml><?xml version="1.0" encoding="utf-8"?>
<sst xmlns="http://schemas.openxmlformats.org/spreadsheetml/2006/main" count="510" uniqueCount="138">
  <si>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</si>
  <si>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</si>
  <si>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</si>
  <si>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</si>
  <si>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</si>
  <si>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</si>
  <si>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</si>
  <si>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</si>
  <si>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</si>
  <si>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</si>
  <si>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</si>
  <si>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</si>
  <si>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</si>
  <si>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</si>
  <si>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</si>
  <si>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</si>
  <si>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</si>
  <si>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</si>
  <si>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</si>
  <si>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</si>
  <si>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</si>
  <si>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</si>
  <si>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</si>
  <si>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</si>
  <si>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</si>
  <si>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</si>
  <si>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</si>
  <si>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</si>
  <si>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</si>
  <si>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</si>
  <si>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</si>
  <si>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</si>
  <si>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</si>
  <si>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</si>
  <si>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</si>
  <si>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</si>
  <si>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</si>
  <si>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</si>
  <si>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</si>
  <si>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</si>
  <si>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</si>
  <si>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</si>
  <si>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</si>
  <si>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</si>
  <si>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</si>
  <si>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</si>
  <si>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</si>
  <si>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</si>
  <si>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</si>
  <si>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</si>
  <si>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</si>
  <si>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</si>
  <si>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</si>
  <si>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</si>
  <si>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</si>
  <si>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</si>
  <si>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</si>
  <si>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</si>
  <si>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</si>
  <si>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</si>
  <si>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</si>
  <si>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</si>
  <si>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</si>
  <si>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</si>
  <si>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</si>
  <si>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</si>
  <si>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</si>
  <si>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</si>
  <si>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</si>
  <si>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</si>
  <si>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</si>
  <si>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</si>
  <si>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</si>
  <si>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</si>
  <si>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</si>
  <si>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</si>
  <si>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>ΔΕΥΤΕΡΟΒΑΘΜΙΑ ΓΕΝΙΚΗ ΚΑΙ ΤΕΧΝΙΚΗ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</si>
  <si>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</si>
  <si>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</si>
  <si>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</si>
  <si>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</si>
  <si>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</si>
  <si>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</si>
  <si>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</si>
  <si>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</si>
  <si>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</si>
  <si>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</si>
  <si>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ΛΙΘΟΥΑΝΙΑ</t>
  </si>
  <si>
    <t>ΓΕΩΡΓΙΑ</t>
  </si>
  <si>
    <t>ΕΛΒΕΤΙΑ</t>
  </si>
  <si>
    <t>ΟΥΚΡΑΝΙΑ</t>
  </si>
  <si>
    <t>Οκτ. 2013</t>
  </si>
  <si>
    <t>ΝΟΡΒΗΓΙΑ</t>
  </si>
  <si>
    <t>Νοέμ. 2013</t>
  </si>
  <si>
    <t>Γεν. Σύνολο μήνα</t>
  </si>
  <si>
    <t>Δεκ. 2013</t>
  </si>
  <si>
    <t>ΣΤΗΝ ΚΑΤΗΓΟΡΙΑ ΝΕΟΕΙΣΕΡΧΟΜΕΝΩΝ ΚΑΤΑ ΗΛΙΚΙΑ ΚΑΙ ΜΟΡΦΩΤΙΚΟ ΕΠΙΠΕΔΟ</t>
  </si>
  <si>
    <t>Ιαν. 2014</t>
  </si>
  <si>
    <t>ΕΣΘΟΝΙΑ</t>
  </si>
  <si>
    <t>Φεβ. 2014</t>
  </si>
  <si>
    <t>ΣΟΥΗΔΙΑ</t>
  </si>
  <si>
    <t>ΤΣΕΧΙΑ</t>
  </si>
  <si>
    <t>ΙΡΛΑΝΔΙΑ</t>
  </si>
  <si>
    <t>Μάρτ. 2014</t>
  </si>
  <si>
    <t>Απρ. 2014</t>
  </si>
  <si>
    <t>Μάιος 2014</t>
  </si>
  <si>
    <t>ΛΕΤΟΝΙΑ</t>
  </si>
  <si>
    <t>Ιούνιος 2014</t>
  </si>
  <si>
    <t>ΦΙΛΛΑΝΔΙΑ</t>
  </si>
  <si>
    <t>Ιούλιος 2014</t>
  </si>
  <si>
    <t>ΙΣΠΑΝΙΑ</t>
  </si>
  <si>
    <t>ΙΤΑΛΙΑ</t>
  </si>
  <si>
    <t>ΟΛΛΑΝΔΙΑ</t>
  </si>
  <si>
    <t>ΠΟΡΤΟΓΑΛΛΙΑ</t>
  </si>
  <si>
    <t>ΣΛΟΒΑΚΙΑ</t>
  </si>
  <si>
    <t>ΣΛΟΒΕΝΙΑ</t>
  </si>
  <si>
    <t xml:space="preserve">                     ΚΑΤΑ ΚΟΙΝΟΤΗΤΑ</t>
  </si>
  <si>
    <t xml:space="preserve">                     ΣΥΓΚΕΚΡΙΜΕΝΕΣ ΧΩΡΕΣ ΚΑΤΑ ΜΗΝΑ</t>
  </si>
  <si>
    <t>Συν. Αυγούστου 2014</t>
  </si>
  <si>
    <t>Αύγ. 2014</t>
  </si>
  <si>
    <t>Σεπτέμβριος</t>
  </si>
  <si>
    <t>ΜΑΛΤΑ</t>
  </si>
  <si>
    <t>Σεπτ. 2014</t>
  </si>
  <si>
    <t>Συν. Σεπτεμβρίου 2014</t>
  </si>
  <si>
    <t>ΝΕΟΕΙΣΕΡΧΟΜΕΝΩΝ ΚΑΤΑ ΜΟΡΦΩΤΙΚΟ ΕΠΙΠΕΔΟ ΚΑΙ ΕΠΑΡΧΙΑ - Οκτώβριος 2014</t>
  </si>
  <si>
    <t>Οκτώβριος</t>
  </si>
  <si>
    <t xml:space="preserve">                        ΚΑΤΑ ΧΩΡΑ ΠΡΟΕΛΕΥΣΗΣ -Οκτώβριος 2014 </t>
  </si>
  <si>
    <t>Σ Οκτώβριος ΄14</t>
  </si>
  <si>
    <t>Οκτ. 2014</t>
  </si>
  <si>
    <t xml:space="preserve">                            ΚΑΤΑ ΕΠΙΘΥΜΗΤΟ ΕΠΑΓΓΕΛΜΑ- Οκτώβριος 2014</t>
  </si>
  <si>
    <t xml:space="preserve">                            Οκτώβριος 2014</t>
  </si>
  <si>
    <t xml:space="preserve">                        ΣΤΟ ΣΥΝΟΛΟ ΤΩΝ ΝΕΟΕΙΣΕΡΧΟΜΕΝΩΝ ΑΝΕΡΓΩΝ ΚΑΤΑ ΕΠΙΘΥΜΗΤΟ ΕΠΑΓΓΕΛΜΑ - Οκτώβριος 2014</t>
  </si>
  <si>
    <t xml:space="preserve">                        ΚΑΤΑ ΚΟΙΝΟΤΗΤΑ - Οκτώβριος 2014</t>
  </si>
  <si>
    <t xml:space="preserve"> ΚΑΤΑ ΜΟΡΦΩΤΙΚΟ ΕΠΙΠΕΔΟ - Οκτώβριος 2014</t>
  </si>
  <si>
    <t xml:space="preserve"> ΚΑΤΑ ΜΟΡΦΩΤΙΚΟ ΕΠΙΠΕΔΟ ΚΑΙ ΗΛΙΚΙΑ - Οκτώβριος 2014</t>
  </si>
  <si>
    <t>Συν. Οκτωβρίου 2014</t>
  </si>
  <si>
    <t>ΡΩΣΣΙΑ</t>
  </si>
  <si>
    <t>Συν. Σεπτ. 14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</si>
</sst>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  <charset val="161"/>
    </font>
    <font>
      <b/>
      <sz val="8"/>
      <name val="Calibri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b/>
      <sz val="11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9" fontId="1" fillId="0" borderId="0" applyFont="0" applyFill="0" applyBorder="0" applyAlignment="0" applyProtection="0"/>
  </cellStyleXfs>
  <cellXfs count="363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4" fillId="0" borderId="7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7" fillId="0" borderId="7" xfId="0" applyFont="1" applyBorder="1"/>
    <xf numFmtId="0" fontId="5" fillId="0" borderId="15" xfId="0" applyFont="1" applyBorder="1"/>
    <xf numFmtId="9" fontId="5" fillId="0" borderId="16" xfId="2" applyFont="1" applyFill="1" applyBorder="1"/>
    <xf numFmtId="9" fontId="6" fillId="3" borderId="13" xfId="2" applyFont="1" applyFill="1" applyBorder="1"/>
    <xf numFmtId="9" fontId="5" fillId="0" borderId="16" xfId="0" applyNumberFormat="1" applyFont="1" applyFill="1" applyBorder="1"/>
    <xf numFmtId="0" fontId="6" fillId="0" borderId="0" xfId="0" applyFont="1"/>
    <xf numFmtId="0" fontId="5" fillId="0" borderId="17" xfId="0" applyFont="1" applyFill="1" applyBorder="1"/>
    <xf numFmtId="0" fontId="5" fillId="0" borderId="18" xfId="0" applyFont="1" applyFill="1" applyBorder="1"/>
    <xf numFmtId="1" fontId="5" fillId="0" borderId="16" xfId="2" applyNumberFormat="1" applyFont="1" applyFill="1" applyBorder="1"/>
    <xf numFmtId="1" fontId="5" fillId="0" borderId="16" xfId="0" applyNumberFormat="1" applyFont="1" applyFill="1" applyBorder="1"/>
    <xf numFmtId="0" fontId="5" fillId="0" borderId="8" xfId="0" applyFont="1" applyFill="1" applyBorder="1"/>
    <xf numFmtId="0" fontId="5" fillId="0" borderId="0" xfId="0" applyFont="1" applyBorder="1"/>
    <xf numFmtId="0" fontId="5" fillId="0" borderId="19" xfId="0" applyFont="1" applyBorder="1"/>
    <xf numFmtId="0" fontId="5" fillId="0" borderId="1" xfId="0" applyFont="1" applyFill="1" applyBorder="1"/>
    <xf numFmtId="0" fontId="5" fillId="0" borderId="11" xfId="0" applyFont="1" applyFill="1" applyBorder="1"/>
    <xf numFmtId="9" fontId="8" fillId="0" borderId="16" xfId="2" applyFont="1" applyFill="1" applyBorder="1"/>
    <xf numFmtId="1" fontId="8" fillId="0" borderId="16" xfId="2" applyNumberFormat="1" applyFont="1" applyFill="1" applyBorder="1"/>
    <xf numFmtId="9" fontId="8" fillId="0" borderId="16" xfId="0" applyNumberFormat="1" applyFont="1" applyFill="1" applyBorder="1"/>
    <xf numFmtId="1" fontId="8" fillId="0" borderId="16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7" fillId="0" borderId="7" xfId="0" applyFont="1" applyFill="1" applyBorder="1"/>
    <xf numFmtId="0" fontId="5" fillId="0" borderId="15" xfId="0" applyFont="1" applyFill="1" applyBorder="1"/>
    <xf numFmtId="0" fontId="5" fillId="0" borderId="9" xfId="0" applyFont="1" applyFill="1" applyBorder="1"/>
    <xf numFmtId="0" fontId="6" fillId="0" borderId="20" xfId="0" applyFont="1" applyFill="1" applyBorder="1"/>
    <xf numFmtId="0" fontId="11" fillId="0" borderId="0" xfId="0" applyFont="1"/>
    <xf numFmtId="9" fontId="12" fillId="0" borderId="0" xfId="2" applyFont="1"/>
    <xf numFmtId="0" fontId="15" fillId="0" borderId="0" xfId="0" applyFont="1"/>
    <xf numFmtId="0" fontId="13" fillId="0" borderId="0" xfId="0" applyFont="1"/>
    <xf numFmtId="0" fontId="9" fillId="0" borderId="0" xfId="0" applyFont="1"/>
    <xf numFmtId="0" fontId="16" fillId="0" borderId="0" xfId="0" applyFont="1"/>
    <xf numFmtId="9" fontId="17" fillId="0" borderId="16" xfId="0" applyNumberFormat="1" applyFont="1" applyFill="1" applyBorder="1"/>
    <xf numFmtId="0" fontId="18" fillId="0" borderId="0" xfId="0" applyFont="1"/>
    <xf numFmtId="0" fontId="17" fillId="0" borderId="0" xfId="0" applyFont="1"/>
    <xf numFmtId="0" fontId="16" fillId="0" borderId="1" xfId="0" applyFont="1" applyFill="1" applyBorder="1"/>
    <xf numFmtId="0" fontId="17" fillId="0" borderId="8" xfId="0" applyFont="1" applyFill="1" applyBorder="1"/>
    <xf numFmtId="0" fontId="16" fillId="0" borderId="2" xfId="0" applyFont="1" applyFill="1" applyBorder="1"/>
    <xf numFmtId="0" fontId="17" fillId="0" borderId="7" xfId="0" applyFont="1" applyFill="1" applyBorder="1"/>
    <xf numFmtId="9" fontId="18" fillId="0" borderId="0" xfId="2" applyFont="1"/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9" fontId="17" fillId="0" borderId="16" xfId="2" applyFont="1" applyFill="1" applyBorder="1"/>
    <xf numFmtId="1" fontId="17" fillId="0" borderId="16" xfId="2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9" fontId="17" fillId="0" borderId="0" xfId="2" applyFont="1" applyFill="1" applyBorder="1"/>
    <xf numFmtId="1" fontId="16" fillId="0" borderId="0" xfId="0" applyNumberFormat="1" applyFont="1" applyFill="1" applyBorder="1"/>
    <xf numFmtId="1" fontId="17" fillId="0" borderId="0" xfId="2" applyNumberFormat="1" applyFont="1" applyFill="1" applyBorder="1"/>
    <xf numFmtId="0" fontId="18" fillId="0" borderId="0" xfId="0" applyNumberFormat="1" applyFont="1" applyBorder="1"/>
    <xf numFmtId="0" fontId="16" fillId="0" borderId="0" xfId="0" applyFont="1" applyBorder="1"/>
    <xf numFmtId="1" fontId="16" fillId="0" borderId="0" xfId="2" applyNumberFormat="1" applyFont="1" applyFill="1" applyBorder="1"/>
    <xf numFmtId="9" fontId="16" fillId="0" borderId="0" xfId="0" applyNumberFormat="1" applyFont="1" applyFill="1" applyBorder="1"/>
    <xf numFmtId="0" fontId="19" fillId="0" borderId="0" xfId="0" applyFont="1"/>
    <xf numFmtId="0" fontId="0" fillId="0" borderId="16" xfId="0" applyNumberFormat="1" applyBorder="1"/>
    <xf numFmtId="9" fontId="8" fillId="0" borderId="24" xfId="2" applyFont="1" applyFill="1" applyBorder="1"/>
    <xf numFmtId="0" fontId="20" fillId="0" borderId="7" xfId="0" applyFont="1" applyBorder="1"/>
    <xf numFmtId="0" fontId="21" fillId="0" borderId="7" xfId="0" applyFont="1" applyBorder="1"/>
    <xf numFmtId="1" fontId="5" fillId="3" borderId="16" xfId="0" applyNumberFormat="1" applyFont="1" applyFill="1" applyBorder="1"/>
    <xf numFmtId="9" fontId="5" fillId="3" borderId="16" xfId="2" applyFont="1" applyFill="1" applyBorder="1"/>
    <xf numFmtId="9" fontId="7" fillId="3" borderId="16" xfId="2" applyFont="1" applyFill="1" applyBorder="1"/>
    <xf numFmtId="1" fontId="7" fillId="3" borderId="16" xfId="2" applyNumberFormat="1" applyFont="1" applyFill="1" applyBorder="1"/>
    <xf numFmtId="9" fontId="7" fillId="3" borderId="16" xfId="0" applyNumberFormat="1" applyFont="1" applyFill="1" applyBorder="1"/>
    <xf numFmtId="1" fontId="7" fillId="3" borderId="25" xfId="2" applyNumberFormat="1" applyFont="1" applyFill="1" applyBorder="1"/>
    <xf numFmtId="0" fontId="22" fillId="0" borderId="0" xfId="0" applyFont="1"/>
    <xf numFmtId="0" fontId="0" fillId="3" borderId="0" xfId="0" applyFill="1"/>
    <xf numFmtId="0" fontId="15" fillId="0" borderId="0" xfId="0" applyFont="1" applyFill="1"/>
    <xf numFmtId="0" fontId="0" fillId="0" borderId="0" xfId="0" applyFill="1"/>
    <xf numFmtId="9" fontId="12" fillId="0" borderId="0" xfId="2" applyFont="1" applyFill="1"/>
    <xf numFmtId="9" fontId="12" fillId="0" borderId="0" xfId="2" applyFont="1" applyFill="1" applyBorder="1"/>
    <xf numFmtId="0" fontId="11" fillId="0" borderId="0" xfId="0" applyFont="1" applyFill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1" fontId="8" fillId="3" borderId="2" xfId="0" applyNumberFormat="1" applyFont="1" applyFill="1" applyBorder="1"/>
    <xf numFmtId="9" fontId="8" fillId="3" borderId="2" xfId="2" applyFont="1" applyFill="1" applyBorder="1"/>
    <xf numFmtId="0" fontId="16" fillId="0" borderId="2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8" fillId="3" borderId="2" xfId="0" applyFont="1" applyFill="1" applyBorder="1"/>
    <xf numFmtId="9" fontId="8" fillId="3" borderId="2" xfId="0" applyNumberFormat="1" applyFont="1" applyFill="1" applyBorder="1"/>
    <xf numFmtId="0" fontId="5" fillId="0" borderId="30" xfId="0" applyFont="1" applyFill="1" applyBorder="1"/>
    <xf numFmtId="0" fontId="6" fillId="3" borderId="2" xfId="0" applyFont="1" applyFill="1" applyBorder="1"/>
    <xf numFmtId="1" fontId="6" fillId="3" borderId="2" xfId="0" applyNumberFormat="1" applyFont="1" applyFill="1" applyBorder="1"/>
    <xf numFmtId="9" fontId="6" fillId="3" borderId="2" xfId="2" applyFont="1" applyFill="1" applyBorder="1"/>
    <xf numFmtId="0" fontId="6" fillId="0" borderId="31" xfId="0" applyFont="1" applyFill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21" fillId="0" borderId="0" xfId="0" applyFont="1" applyBorder="1"/>
    <xf numFmtId="9" fontId="24" fillId="0" borderId="20" xfId="2" applyFont="1" applyBorder="1"/>
    <xf numFmtId="9" fontId="24" fillId="0" borderId="15" xfId="2" applyFont="1" applyBorder="1"/>
    <xf numFmtId="9" fontId="25" fillId="0" borderId="3" xfId="2" applyFont="1" applyFill="1" applyBorder="1" applyAlignment="1">
      <alignment horizontal="center"/>
    </xf>
    <xf numFmtId="9" fontId="25" fillId="0" borderId="32" xfId="2" applyFont="1" applyFill="1" applyBorder="1" applyAlignment="1">
      <alignment horizontal="center"/>
    </xf>
    <xf numFmtId="1" fontId="24" fillId="0" borderId="9" xfId="2" applyNumberFormat="1" applyFont="1" applyFill="1" applyBorder="1"/>
    <xf numFmtId="9" fontId="24" fillId="0" borderId="13" xfId="2" applyFont="1" applyFill="1" applyBorder="1"/>
    <xf numFmtId="9" fontId="8" fillId="3" borderId="10" xfId="0" applyNumberFormat="1" applyFont="1" applyFill="1" applyBorder="1"/>
    <xf numFmtId="9" fontId="6" fillId="3" borderId="10" xfId="2" applyFont="1" applyFill="1" applyBorder="1"/>
    <xf numFmtId="9" fontId="25" fillId="0" borderId="9" xfId="2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center"/>
    </xf>
    <xf numFmtId="0" fontId="6" fillId="3" borderId="16" xfId="0" applyFont="1" applyFill="1" applyBorder="1"/>
    <xf numFmtId="0" fontId="6" fillId="0" borderId="30" xfId="0" applyFont="1" applyBorder="1" applyAlignment="1">
      <alignment wrapText="1"/>
    </xf>
    <xf numFmtId="0" fontId="4" fillId="0" borderId="29" xfId="0" applyFont="1" applyFill="1" applyBorder="1"/>
    <xf numFmtId="0" fontId="4" fillId="0" borderId="3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26" xfId="0" applyFont="1" applyBorder="1"/>
    <xf numFmtId="0" fontId="2" fillId="2" borderId="1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9" fontId="6" fillId="4" borderId="16" xfId="2" applyFont="1" applyFill="1" applyBorder="1"/>
    <xf numFmtId="0" fontId="16" fillId="0" borderId="11" xfId="0" applyFont="1" applyFill="1" applyBorder="1"/>
    <xf numFmtId="0" fontId="17" fillId="0" borderId="18" xfId="0" applyFont="1" applyFill="1" applyBorder="1"/>
    <xf numFmtId="0" fontId="17" fillId="0" borderId="5" xfId="0" applyFont="1" applyFill="1" applyBorder="1"/>
    <xf numFmtId="0" fontId="16" fillId="0" borderId="5" xfId="0" applyFont="1" applyFill="1" applyBorder="1"/>
    <xf numFmtId="0" fontId="16" fillId="0" borderId="14" xfId="0" applyFont="1" applyFill="1" applyBorder="1" applyAlignment="1">
      <alignment horizontal="left" wrapText="1"/>
    </xf>
    <xf numFmtId="9" fontId="17" fillId="0" borderId="13" xfId="2" applyFont="1" applyFill="1" applyBorder="1"/>
    <xf numFmtId="0" fontId="16" fillId="0" borderId="14" xfId="0" applyFont="1" applyFill="1" applyBorder="1" applyAlignment="1">
      <alignment wrapText="1"/>
    </xf>
    <xf numFmtId="1" fontId="16" fillId="0" borderId="37" xfId="2" applyNumberFormat="1" applyFont="1" applyFill="1" applyBorder="1"/>
    <xf numFmtId="9" fontId="16" fillId="0" borderId="37" xfId="0" applyNumberFormat="1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2" fillId="4" borderId="16" xfId="0" applyFont="1" applyFill="1" applyBorder="1" applyAlignment="1">
      <alignment horizontal="center"/>
    </xf>
    <xf numFmtId="9" fontId="14" fillId="2" borderId="16" xfId="2" applyFont="1" applyFill="1" applyBorder="1" applyAlignment="1">
      <alignment horizontal="center"/>
    </xf>
    <xf numFmtId="9" fontId="25" fillId="2" borderId="5" xfId="2" applyFont="1" applyFill="1" applyBorder="1"/>
    <xf numFmtId="1" fontId="25" fillId="2" borderId="3" xfId="2" applyNumberFormat="1" applyFont="1" applyFill="1" applyBorder="1"/>
    <xf numFmtId="0" fontId="0" fillId="2" borderId="16" xfId="0" applyNumberFormat="1" applyFill="1" applyBorder="1"/>
    <xf numFmtId="0" fontId="0" fillId="4" borderId="16" xfId="0" applyNumberFormat="1" applyFill="1" applyBorder="1"/>
    <xf numFmtId="0" fontId="0" fillId="0" borderId="38" xfId="0" applyBorder="1"/>
    <xf numFmtId="0" fontId="0" fillId="0" borderId="39" xfId="0" applyBorder="1"/>
    <xf numFmtId="0" fontId="0" fillId="4" borderId="0" xfId="0" applyNumberFormat="1" applyFill="1" applyBorder="1"/>
    <xf numFmtId="9" fontId="6" fillId="4" borderId="0" xfId="2" applyFont="1" applyFill="1" applyBorder="1"/>
    <xf numFmtId="0" fontId="2" fillId="4" borderId="13" xfId="0" applyFont="1" applyFill="1" applyBorder="1" applyAlignment="1">
      <alignment horizontal="center"/>
    </xf>
    <xf numFmtId="9" fontId="23" fillId="2" borderId="13" xfId="2" applyFont="1" applyFill="1" applyBorder="1" applyAlignment="1">
      <alignment horizontal="center"/>
    </xf>
    <xf numFmtId="9" fontId="25" fillId="2" borderId="16" xfId="2" applyFont="1" applyFill="1" applyBorder="1" applyAlignment="1">
      <alignment horizontal="center"/>
    </xf>
    <xf numFmtId="9" fontId="25" fillId="2" borderId="12" xfId="2" applyFont="1" applyFill="1" applyBorder="1"/>
    <xf numFmtId="0" fontId="6" fillId="0" borderId="2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0" xfId="0" applyAlignment="1">
      <alignment horizontal="left"/>
    </xf>
    <xf numFmtId="0" fontId="2" fillId="4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9" fontId="5" fillId="0" borderId="0" xfId="0" applyNumberFormat="1" applyFont="1" applyFill="1"/>
    <xf numFmtId="0" fontId="7" fillId="3" borderId="13" xfId="0" applyFont="1" applyFill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9" fontId="7" fillId="3" borderId="13" xfId="2" applyFont="1" applyFill="1" applyBorder="1"/>
    <xf numFmtId="9" fontId="7" fillId="3" borderId="13" xfId="0" applyNumberFormat="1" applyFont="1" applyFill="1" applyBorder="1"/>
    <xf numFmtId="9" fontId="7" fillId="3" borderId="31" xfId="0" applyNumberFormat="1" applyFont="1" applyFill="1" applyBorder="1"/>
    <xf numFmtId="1" fontId="6" fillId="3" borderId="40" xfId="0" applyNumberFormat="1" applyFont="1" applyFill="1" applyBorder="1"/>
    <xf numFmtId="9" fontId="6" fillId="3" borderId="7" xfId="0" applyNumberFormat="1" applyFont="1" applyFill="1" applyBorder="1"/>
    <xf numFmtId="1" fontId="6" fillId="3" borderId="7" xfId="2" applyNumberFormat="1" applyFont="1" applyFill="1" applyBorder="1"/>
    <xf numFmtId="0" fontId="7" fillId="0" borderId="31" xfId="0" applyFont="1" applyFill="1" applyBorder="1" applyAlignment="1">
      <alignment horizontal="center"/>
    </xf>
    <xf numFmtId="9" fontId="5" fillId="0" borderId="13" xfId="2" applyFont="1" applyFill="1" applyBorder="1"/>
    <xf numFmtId="9" fontId="8" fillId="3" borderId="10" xfId="2" applyFont="1" applyFill="1" applyBorder="1"/>
    <xf numFmtId="1" fontId="8" fillId="3" borderId="41" xfId="0" applyNumberFormat="1" applyFont="1" applyFill="1" applyBorder="1"/>
    <xf numFmtId="9" fontId="8" fillId="3" borderId="42" xfId="2" applyFont="1" applyFill="1" applyBorder="1"/>
    <xf numFmtId="0" fontId="5" fillId="0" borderId="43" xfId="0" applyFont="1" applyFill="1" applyBorder="1"/>
    <xf numFmtId="0" fontId="5" fillId="0" borderId="14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9" fontId="5" fillId="0" borderId="13" xfId="0" applyNumberFormat="1" applyFont="1" applyFill="1" applyBorder="1"/>
    <xf numFmtId="9" fontId="5" fillId="0" borderId="31" xfId="0" applyNumberFormat="1" applyFont="1" applyFill="1" applyBorder="1"/>
    <xf numFmtId="9" fontId="16" fillId="0" borderId="37" xfId="2" applyFont="1" applyFill="1" applyBorder="1"/>
    <xf numFmtId="9" fontId="6" fillId="0" borderId="16" xfId="2" applyFont="1" applyFill="1" applyBorder="1"/>
    <xf numFmtId="0" fontId="6" fillId="0" borderId="26" xfId="0" applyFont="1" applyFill="1" applyBorder="1"/>
    <xf numFmtId="0" fontId="6" fillId="0" borderId="30" xfId="0" applyFont="1" applyFill="1" applyBorder="1"/>
    <xf numFmtId="0" fontId="6" fillId="0" borderId="5" xfId="0" applyFont="1" applyFill="1" applyBorder="1"/>
    <xf numFmtId="9" fontId="6" fillId="3" borderId="2" xfId="0" applyNumberFormat="1" applyFont="1" applyFill="1" applyBorder="1"/>
    <xf numFmtId="0" fontId="16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/>
    <xf numFmtId="0" fontId="16" fillId="0" borderId="44" xfId="0" applyFont="1" applyFill="1" applyBorder="1" applyAlignment="1">
      <alignment horizontal="center"/>
    </xf>
    <xf numFmtId="9" fontId="24" fillId="5" borderId="18" xfId="2" applyFont="1" applyFill="1" applyBorder="1" applyAlignment="1">
      <alignment horizontal="left" wrapText="1"/>
    </xf>
    <xf numFmtId="1" fontId="24" fillId="5" borderId="18" xfId="2" applyNumberFormat="1" applyFont="1" applyFill="1" applyBorder="1"/>
    <xf numFmtId="9" fontId="24" fillId="5" borderId="13" xfId="2" applyFont="1" applyFill="1" applyBorder="1"/>
    <xf numFmtId="1" fontId="25" fillId="2" borderId="12" xfId="2" applyNumberFormat="1" applyFont="1" applyFill="1" applyBorder="1"/>
    <xf numFmtId="9" fontId="24" fillId="0" borderId="43" xfId="2" applyFont="1" applyBorder="1"/>
    <xf numFmtId="9" fontId="24" fillId="0" borderId="14" xfId="2" applyFont="1" applyBorder="1"/>
    <xf numFmtId="0" fontId="28" fillId="0" borderId="14" xfId="0" applyFont="1" applyBorder="1" applyAlignment="1">
      <alignment horizontal="left"/>
    </xf>
    <xf numFmtId="1" fontId="24" fillId="4" borderId="16" xfId="2" applyNumberFormat="1" applyFont="1" applyFill="1" applyBorder="1"/>
    <xf numFmtId="1" fontId="24" fillId="2" borderId="13" xfId="2" applyNumberFormat="1" applyFont="1" applyFill="1" applyBorder="1"/>
    <xf numFmtId="1" fontId="25" fillId="2" borderId="37" xfId="2" applyNumberFormat="1" applyFont="1" applyFill="1" applyBorder="1"/>
    <xf numFmtId="0" fontId="25" fillId="0" borderId="0" xfId="0" applyFont="1"/>
    <xf numFmtId="0" fontId="24" fillId="0" borderId="0" xfId="0" applyFont="1"/>
    <xf numFmtId="9" fontId="6" fillId="2" borderId="45" xfId="2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6" xfId="0" applyFont="1" applyFill="1" applyBorder="1" applyAlignment="1">
      <alignment wrapText="1"/>
    </xf>
    <xf numFmtId="9" fontId="25" fillId="2" borderId="13" xfId="2" applyFont="1" applyFill="1" applyBorder="1"/>
    <xf numFmtId="0" fontId="0" fillId="0" borderId="16" xfId="0" applyNumberFormat="1" applyFill="1" applyBorder="1"/>
    <xf numFmtId="0" fontId="24" fillId="0" borderId="16" xfId="0" applyNumberFormat="1" applyFont="1" applyBorder="1"/>
    <xf numFmtId="9" fontId="24" fillId="4" borderId="16" xfId="2" applyFont="1" applyFill="1" applyBorder="1"/>
    <xf numFmtId="1" fontId="24" fillId="2" borderId="16" xfId="2" applyNumberFormat="1" applyFont="1" applyFill="1" applyBorder="1"/>
    <xf numFmtId="9" fontId="24" fillId="2" borderId="16" xfId="2" applyFont="1" applyFill="1" applyBorder="1"/>
    <xf numFmtId="0" fontId="24" fillId="4" borderId="16" xfId="0" applyFont="1" applyFill="1" applyBorder="1"/>
    <xf numFmtId="9" fontId="25" fillId="2" borderId="37" xfId="2" applyFont="1" applyFill="1" applyBorder="1"/>
    <xf numFmtId="0" fontId="29" fillId="0" borderId="16" xfId="0" applyNumberFormat="1" applyFont="1" applyBorder="1"/>
    <xf numFmtId="9" fontId="5" fillId="4" borderId="16" xfId="2" applyFont="1" applyFill="1" applyBorder="1"/>
    <xf numFmtId="3" fontId="5" fillId="0" borderId="16" xfId="0" applyNumberFormat="1" applyFont="1" applyFill="1" applyBorder="1"/>
    <xf numFmtId="9" fontId="5" fillId="4" borderId="16" xfId="0" applyNumberFormat="1" applyFont="1" applyFill="1" applyBorder="1"/>
    <xf numFmtId="9" fontId="30" fillId="4" borderId="16" xfId="0" applyNumberFormat="1" applyFont="1" applyFill="1" applyBorder="1"/>
    <xf numFmtId="9" fontId="30" fillId="0" borderId="16" xfId="0" applyNumberFormat="1" applyFont="1" applyFill="1" applyBorder="1"/>
    <xf numFmtId="3" fontId="3" fillId="0" borderId="41" xfId="0" applyNumberFormat="1" applyFont="1" applyFill="1" applyBorder="1"/>
    <xf numFmtId="9" fontId="3" fillId="0" borderId="41" xfId="0" applyNumberFormat="1" applyFont="1" applyFill="1" applyBorder="1"/>
    <xf numFmtId="9" fontId="7" fillId="0" borderId="12" xfId="0" applyNumberFormat="1" applyFont="1" applyBorder="1"/>
    <xf numFmtId="0" fontId="6" fillId="0" borderId="46" xfId="0" applyNumberFormat="1" applyFont="1" applyFill="1" applyBorder="1" applyAlignment="1">
      <alignment horizontal="center"/>
    </xf>
    <xf numFmtId="3" fontId="3" fillId="0" borderId="47" xfId="0" applyNumberFormat="1" applyFont="1" applyFill="1" applyBorder="1"/>
    <xf numFmtId="3" fontId="3" fillId="0" borderId="35" xfId="0" applyNumberFormat="1" applyFont="1" applyFill="1" applyBorder="1"/>
    <xf numFmtId="9" fontId="5" fillId="0" borderId="43" xfId="2" applyFont="1" applyFill="1" applyBorder="1"/>
    <xf numFmtId="9" fontId="5" fillId="0" borderId="48" xfId="0" applyNumberFormat="1" applyFont="1" applyFill="1" applyBorder="1"/>
    <xf numFmtId="9" fontId="8" fillId="0" borderId="14" xfId="0" applyNumberFormat="1" applyFont="1" applyFill="1" applyBorder="1"/>
    <xf numFmtId="9" fontId="8" fillId="0" borderId="48" xfId="0" applyNumberFormat="1" applyFont="1" applyFill="1" applyBorder="1"/>
    <xf numFmtId="9" fontId="8" fillId="0" borderId="9" xfId="0" applyNumberFormat="1" applyFont="1" applyFill="1" applyBorder="1"/>
    <xf numFmtId="9" fontId="3" fillId="0" borderId="3" xfId="0" applyNumberFormat="1" applyFont="1" applyFill="1" applyBorder="1"/>
    <xf numFmtId="0" fontId="29" fillId="2" borderId="16" xfId="0" applyNumberFormat="1" applyFont="1" applyFill="1" applyBorder="1"/>
    <xf numFmtId="0" fontId="7" fillId="0" borderId="49" xfId="0" applyFont="1" applyFill="1" applyBorder="1"/>
    <xf numFmtId="9" fontId="7" fillId="0" borderId="41" xfId="0" applyNumberFormat="1" applyFont="1" applyFill="1" applyBorder="1"/>
    <xf numFmtId="9" fontId="7" fillId="0" borderId="50" xfId="0" applyNumberFormat="1" applyFont="1" applyFill="1" applyBorder="1"/>
    <xf numFmtId="0" fontId="31" fillId="2" borderId="41" xfId="0" applyNumberFormat="1" applyFont="1" applyFill="1" applyBorder="1"/>
    <xf numFmtId="9" fontId="7" fillId="3" borderId="12" xfId="2" applyFont="1" applyFill="1" applyBorder="1"/>
    <xf numFmtId="0" fontId="7" fillId="0" borderId="41" xfId="0" applyFont="1" applyFill="1" applyBorder="1"/>
    <xf numFmtId="9" fontId="7" fillId="0" borderId="32" xfId="0" applyNumberFormat="1" applyFont="1" applyFill="1" applyBorder="1"/>
    <xf numFmtId="9" fontId="5" fillId="0" borderId="37" xfId="2" applyFont="1" applyFill="1" applyBorder="1"/>
    <xf numFmtId="9" fontId="5" fillId="0" borderId="12" xfId="2" applyFont="1" applyFill="1" applyBorder="1"/>
    <xf numFmtId="0" fontId="0" fillId="0" borderId="0" xfId="0" applyNumberFormat="1"/>
    <xf numFmtId="0" fontId="2" fillId="0" borderId="38" xfId="0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0" fontId="20" fillId="0" borderId="14" xfId="0" applyFont="1" applyBorder="1" applyAlignment="1">
      <alignment horizontal="left"/>
    </xf>
    <xf numFmtId="0" fontId="33" fillId="0" borderId="0" xfId="0" applyFont="1"/>
    <xf numFmtId="0" fontId="6" fillId="6" borderId="34" xfId="0" applyFont="1" applyFill="1" applyBorder="1"/>
    <xf numFmtId="0" fontId="6" fillId="6" borderId="35" xfId="0" applyFont="1" applyFill="1" applyBorder="1"/>
    <xf numFmtId="9" fontId="8" fillId="6" borderId="16" xfId="2" applyFont="1" applyFill="1" applyBorder="1"/>
    <xf numFmtId="9" fontId="5" fillId="6" borderId="16" xfId="2" applyFont="1" applyFill="1" applyBorder="1"/>
    <xf numFmtId="0" fontId="6" fillId="6" borderId="16" xfId="0" applyFont="1" applyFill="1" applyBorder="1"/>
    <xf numFmtId="9" fontId="6" fillId="6" borderId="13" xfId="2" applyFont="1" applyFill="1" applyBorder="1"/>
    <xf numFmtId="0" fontId="8" fillId="6" borderId="34" xfId="0" applyFont="1" applyFill="1" applyBorder="1"/>
    <xf numFmtId="0" fontId="8" fillId="6" borderId="35" xfId="0" applyFont="1" applyFill="1" applyBorder="1"/>
    <xf numFmtId="0" fontId="8" fillId="6" borderId="16" xfId="0" applyFont="1" applyFill="1" applyBorder="1"/>
    <xf numFmtId="9" fontId="8" fillId="6" borderId="13" xfId="2" applyFont="1" applyFill="1" applyBorder="1"/>
    <xf numFmtId="0" fontId="16" fillId="0" borderId="47" xfId="0" applyFont="1" applyFill="1" applyBorder="1"/>
    <xf numFmtId="0" fontId="27" fillId="0" borderId="37" xfId="0" applyNumberFormat="1" applyFont="1" applyBorder="1"/>
    <xf numFmtId="9" fontId="17" fillId="0" borderId="37" xfId="2" applyFont="1" applyFill="1" applyBorder="1"/>
    <xf numFmtId="1" fontId="16" fillId="0" borderId="37" xfId="0" applyNumberFormat="1" applyFont="1" applyFill="1" applyBorder="1"/>
    <xf numFmtId="9" fontId="17" fillId="0" borderId="12" xfId="2" applyFont="1" applyFill="1" applyBorder="1"/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9" fontId="7" fillId="0" borderId="37" xfId="2" applyFont="1" applyFill="1" applyBorder="1"/>
    <xf numFmtId="0" fontId="6" fillId="4" borderId="37" xfId="0" applyFont="1" applyFill="1" applyBorder="1"/>
    <xf numFmtId="9" fontId="6" fillId="4" borderId="37" xfId="2" applyFont="1" applyFill="1" applyBorder="1"/>
    <xf numFmtId="0" fontId="26" fillId="0" borderId="37" xfId="0" applyNumberFormat="1" applyFont="1" applyFill="1" applyBorder="1"/>
    <xf numFmtId="9" fontId="6" fillId="0" borderId="37" xfId="2" applyFont="1" applyFill="1" applyBorder="1"/>
    <xf numFmtId="3" fontId="0" fillId="2" borderId="37" xfId="0" applyNumberFormat="1" applyFill="1" applyBorder="1"/>
    <xf numFmtId="9" fontId="6" fillId="3" borderId="12" xfId="2" applyFont="1" applyFill="1" applyBorder="1"/>
    <xf numFmtId="0" fontId="6" fillId="3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9" fontId="6" fillId="2" borderId="45" xfId="2" applyFont="1" applyFill="1" applyBorder="1" applyAlignment="1">
      <alignment horizontal="center"/>
    </xf>
    <xf numFmtId="9" fontId="6" fillId="2" borderId="59" xfId="2" applyFont="1" applyFill="1" applyBorder="1" applyAlignment="1">
      <alignment horizontal="center"/>
    </xf>
    <xf numFmtId="9" fontId="6" fillId="0" borderId="45" xfId="2" applyFont="1" applyFill="1" applyBorder="1" applyAlignment="1">
      <alignment horizontal="center"/>
    </xf>
    <xf numFmtId="9" fontId="6" fillId="0" borderId="45" xfId="2" applyFont="1" applyFill="1" applyBorder="1" applyAlignment="1">
      <alignment horizontal="center" wrapText="1"/>
    </xf>
    <xf numFmtId="9" fontId="25" fillId="3" borderId="5" xfId="2" applyFont="1" applyFill="1" applyBorder="1" applyAlignment="1">
      <alignment horizontal="center"/>
    </xf>
    <xf numFmtId="9" fontId="25" fillId="3" borderId="39" xfId="2" applyFont="1" applyFill="1" applyBorder="1" applyAlignment="1">
      <alignment horizontal="center"/>
    </xf>
    <xf numFmtId="9" fontId="25" fillId="3" borderId="11" xfId="2" applyFont="1" applyFill="1" applyBorder="1" applyAlignment="1">
      <alignment horizontal="center"/>
    </xf>
    <xf numFmtId="9" fontId="25" fillId="3" borderId="61" xfId="2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/>
    </xf>
    <xf numFmtId="0" fontId="25" fillId="3" borderId="52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4"/>
  <sheetViews>
    <sheetView zoomScale="93" zoomScaleNormal="93" workbookViewId="0">
      <selection activeCell="A27" sqref="A27:M27"/>
    </sheetView>
  </sheetViews>
  <sheetFormatPr defaultRowHeight="15"/>
  <cols>
    <col min="1" max="1" width="19.5703125" customWidth="1"/>
    <col min="2" max="2" width="5.425781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8" bestFit="1" customWidth="1"/>
    <col min="12" max="12" width="6.140625" customWidth="1"/>
    <col min="13" max="13" width="8" customWidth="1"/>
    <col min="14" max="14" width="6.140625" customWidth="1"/>
    <col min="15" max="15" width="8" customWidth="1"/>
    <col min="16" max="16" width="6" customWidth="1"/>
    <col min="17" max="17" width="8" customWidth="1"/>
    <col min="18" max="18" width="4.7109375" bestFit="1" customWidth="1"/>
    <col min="19" max="19" width="8" bestFit="1" customWidth="1"/>
    <col min="20" max="63" width="9.140625" style="111"/>
  </cols>
  <sheetData>
    <row r="1" spans="1:19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</row>
    <row r="2" spans="1:19">
      <c r="A2" s="17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</row>
    <row r="3" spans="1:19" ht="15.75" thickBot="1">
      <c r="A3" s="21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15.75" thickBot="1">
      <c r="A4" s="23"/>
      <c r="B4" s="310" t="s">
        <v>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1"/>
      <c r="N4" s="22"/>
      <c r="O4" s="22"/>
      <c r="P4" s="22"/>
      <c r="Q4" s="22"/>
      <c r="R4" s="22"/>
      <c r="S4" s="22"/>
    </row>
    <row r="5" spans="1:19">
      <c r="A5" s="24"/>
      <c r="B5" s="312" t="s">
        <v>38</v>
      </c>
      <c r="C5" s="313"/>
      <c r="D5" s="314" t="s">
        <v>36</v>
      </c>
      <c r="E5" s="312"/>
      <c r="F5" s="314" t="s">
        <v>35</v>
      </c>
      <c r="G5" s="312"/>
      <c r="H5" s="314" t="s">
        <v>37</v>
      </c>
      <c r="I5" s="312"/>
      <c r="J5" s="314" t="s">
        <v>39</v>
      </c>
      <c r="K5" s="315"/>
      <c r="L5" s="316" t="s">
        <v>16</v>
      </c>
      <c r="M5" s="317"/>
      <c r="N5" s="22"/>
      <c r="O5" s="22"/>
      <c r="P5" s="22"/>
      <c r="Q5" s="22"/>
      <c r="R5" s="22"/>
      <c r="S5" s="22"/>
    </row>
    <row r="6" spans="1:19" ht="15.75" thickBot="1">
      <c r="A6" s="131"/>
      <c r="B6" s="129" t="s">
        <v>50</v>
      </c>
      <c r="C6" s="129" t="s">
        <v>49</v>
      </c>
      <c r="D6" s="129" t="s">
        <v>50</v>
      </c>
      <c r="E6" s="129" t="s">
        <v>49</v>
      </c>
      <c r="F6" s="129" t="s">
        <v>50</v>
      </c>
      <c r="G6" s="129" t="s">
        <v>49</v>
      </c>
      <c r="H6" s="129" t="s">
        <v>50</v>
      </c>
      <c r="I6" s="129" t="s">
        <v>49</v>
      </c>
      <c r="J6" s="129" t="s">
        <v>50</v>
      </c>
      <c r="K6" s="98" t="s">
        <v>49</v>
      </c>
      <c r="L6" s="123" t="s">
        <v>50</v>
      </c>
      <c r="M6" s="18" t="s">
        <v>49</v>
      </c>
      <c r="N6" s="22"/>
      <c r="O6" s="22"/>
      <c r="P6" s="22"/>
      <c r="Q6" s="22"/>
      <c r="R6" s="22"/>
      <c r="S6" s="22"/>
    </row>
    <row r="7" spans="1:19">
      <c r="A7" s="97" t="s">
        <v>51</v>
      </c>
      <c r="B7" s="78">
        <v>5</v>
      </c>
      <c r="C7" s="38">
        <f>B7/B13</f>
        <v>3.0413625304136255E-3</v>
      </c>
      <c r="D7" s="78">
        <v>7</v>
      </c>
      <c r="E7" s="25">
        <f>D7/D13</f>
        <v>5.5248618784530384E-3</v>
      </c>
      <c r="F7" s="78"/>
      <c r="G7" s="25">
        <f>F7/F13</f>
        <v>0</v>
      </c>
      <c r="H7" s="78">
        <v>7</v>
      </c>
      <c r="I7" s="25">
        <f>H7/H13</f>
        <v>4.61133069828722E-3</v>
      </c>
      <c r="J7" s="78">
        <v>11</v>
      </c>
      <c r="K7" s="25">
        <f>J7/J13</f>
        <v>1.7295597484276729E-2</v>
      </c>
      <c r="L7" s="124">
        <f>SUM(B7,D7,F7,H7,J7)</f>
        <v>30</v>
      </c>
      <c r="M7" s="26">
        <f>L7/L13</f>
        <v>5.7758952637658838E-3</v>
      </c>
      <c r="N7" s="22"/>
      <c r="O7" s="22"/>
      <c r="P7" s="22"/>
      <c r="Q7" s="22"/>
      <c r="R7" s="22"/>
      <c r="S7" s="22"/>
    </row>
    <row r="8" spans="1:19" ht="28.5" customHeight="1">
      <c r="A8" s="97" t="s">
        <v>52</v>
      </c>
      <c r="B8" s="78">
        <v>134</v>
      </c>
      <c r="C8" s="38">
        <f>B8/B13</f>
        <v>8.1508515815085156E-2</v>
      </c>
      <c r="D8" s="78">
        <v>347</v>
      </c>
      <c r="E8" s="25">
        <f>D8/D13</f>
        <v>0.27387529597474347</v>
      </c>
      <c r="F8" s="78">
        <v>21</v>
      </c>
      <c r="G8" s="25">
        <f>F8/F13</f>
        <v>0.16279069767441862</v>
      </c>
      <c r="H8" s="78">
        <v>226</v>
      </c>
      <c r="I8" s="25">
        <f>H8/H13</f>
        <v>0.14888010540184454</v>
      </c>
      <c r="J8" s="78">
        <v>237</v>
      </c>
      <c r="K8" s="25">
        <f>J8/J13</f>
        <v>0.37264150943396224</v>
      </c>
      <c r="L8" s="124">
        <f t="shared" ref="L8:L13" si="0">SUM(B8,D8,F8,H8,J8)</f>
        <v>965</v>
      </c>
      <c r="M8" s="26">
        <f>L8/L13</f>
        <v>0.18579129765113592</v>
      </c>
      <c r="N8" s="22"/>
      <c r="O8" s="22"/>
      <c r="P8" s="22"/>
      <c r="Q8" s="22"/>
      <c r="R8" s="22"/>
      <c r="S8" s="22"/>
    </row>
    <row r="9" spans="1:19" ht="30">
      <c r="A9" s="97" t="s">
        <v>53</v>
      </c>
      <c r="B9" s="78">
        <v>445</v>
      </c>
      <c r="C9" s="38">
        <f>B9/B13</f>
        <v>0.27068126520681263</v>
      </c>
      <c r="D9" s="78">
        <v>360</v>
      </c>
      <c r="E9" s="25">
        <f>D9/D13</f>
        <v>0.2841357537490134</v>
      </c>
      <c r="F9" s="78">
        <v>31</v>
      </c>
      <c r="G9" s="25">
        <f>F9/F13</f>
        <v>0.24031007751937986</v>
      </c>
      <c r="H9" s="78">
        <v>495</v>
      </c>
      <c r="I9" s="25">
        <f>H9/H13</f>
        <v>0.32608695652173914</v>
      </c>
      <c r="J9" s="78">
        <v>143</v>
      </c>
      <c r="K9" s="25">
        <f>J9/J13</f>
        <v>0.22484276729559749</v>
      </c>
      <c r="L9" s="124">
        <f t="shared" si="0"/>
        <v>1474</v>
      </c>
      <c r="M9" s="26">
        <f>L9/L13</f>
        <v>0.28378898729303043</v>
      </c>
      <c r="N9" s="22"/>
      <c r="O9" s="22"/>
      <c r="P9" s="22"/>
      <c r="Q9" s="22"/>
      <c r="R9" s="22"/>
      <c r="S9" s="22"/>
    </row>
    <row r="10" spans="1:19" ht="45">
      <c r="A10" s="97" t="s">
        <v>54</v>
      </c>
      <c r="B10" s="78">
        <v>132</v>
      </c>
      <c r="C10" s="38">
        <f>B10/B13</f>
        <v>8.0291970802919707E-2</v>
      </c>
      <c r="D10" s="78">
        <v>114</v>
      </c>
      <c r="E10" s="25">
        <f>D10/D13</f>
        <v>8.9976322020520916E-2</v>
      </c>
      <c r="F10" s="78">
        <v>13</v>
      </c>
      <c r="G10" s="25">
        <f>F10/F13</f>
        <v>0.10077519379844961</v>
      </c>
      <c r="H10" s="78">
        <v>117</v>
      </c>
      <c r="I10" s="25">
        <f>H10/H13</f>
        <v>7.7075098814229248E-2</v>
      </c>
      <c r="J10" s="78">
        <v>42</v>
      </c>
      <c r="K10" s="25">
        <f>J10/J13</f>
        <v>6.6037735849056603E-2</v>
      </c>
      <c r="L10" s="124">
        <f t="shared" si="0"/>
        <v>418</v>
      </c>
      <c r="M10" s="26">
        <f>L10/L13</f>
        <v>8.0477474008471314E-2</v>
      </c>
      <c r="N10" s="22"/>
      <c r="O10" s="22"/>
      <c r="P10" s="22"/>
      <c r="Q10" s="22"/>
      <c r="R10" s="22"/>
      <c r="S10" s="22"/>
    </row>
    <row r="11" spans="1:19" ht="30">
      <c r="A11" s="97" t="s">
        <v>55</v>
      </c>
      <c r="B11" s="78">
        <v>146</v>
      </c>
      <c r="C11" s="38">
        <f>B11/B13</f>
        <v>8.8807785888077861E-2</v>
      </c>
      <c r="D11" s="78">
        <v>86</v>
      </c>
      <c r="E11" s="25">
        <f>D11/D13</f>
        <v>6.7876874506708762E-2</v>
      </c>
      <c r="F11" s="78">
        <v>9</v>
      </c>
      <c r="G11" s="25">
        <f>F11/F13</f>
        <v>6.9767441860465115E-2</v>
      </c>
      <c r="H11" s="78">
        <v>116</v>
      </c>
      <c r="I11" s="25">
        <f>H11/H13</f>
        <v>7.6416337285902497E-2</v>
      </c>
      <c r="J11" s="78">
        <v>16</v>
      </c>
      <c r="K11" s="25">
        <f>J11/J13</f>
        <v>2.5157232704402517E-2</v>
      </c>
      <c r="L11" s="124">
        <f t="shared" si="0"/>
        <v>373</v>
      </c>
      <c r="M11" s="26">
        <f>L11/L13</f>
        <v>7.181363111282249E-2</v>
      </c>
      <c r="N11" s="22"/>
      <c r="O11" s="22"/>
      <c r="P11" s="22"/>
      <c r="Q11" s="22"/>
      <c r="R11" s="22"/>
      <c r="S11" s="22"/>
    </row>
    <row r="12" spans="1:19" ht="30">
      <c r="A12" s="125" t="s">
        <v>56</v>
      </c>
      <c r="B12" s="78">
        <v>782</v>
      </c>
      <c r="C12" s="38">
        <f>B12/B13</f>
        <v>0.47566909975669097</v>
      </c>
      <c r="D12" s="78">
        <v>353</v>
      </c>
      <c r="E12" s="25">
        <f>D12/D13</f>
        <v>0.27861089187056037</v>
      </c>
      <c r="F12" s="78">
        <v>55</v>
      </c>
      <c r="G12" s="25">
        <f>F12/F13</f>
        <v>0.4263565891472868</v>
      </c>
      <c r="H12" s="78">
        <v>557</v>
      </c>
      <c r="I12" s="25">
        <f>H12/H13</f>
        <v>0.36693017127799737</v>
      </c>
      <c r="J12" s="78">
        <v>187</v>
      </c>
      <c r="K12" s="25">
        <f>J12/J13</f>
        <v>0.29402515723270439</v>
      </c>
      <c r="L12" s="124">
        <f t="shared" si="0"/>
        <v>1934</v>
      </c>
      <c r="M12" s="26">
        <f>L12/L13</f>
        <v>0.37235271467077397</v>
      </c>
      <c r="N12" s="22"/>
      <c r="O12" s="22"/>
      <c r="P12" s="22"/>
      <c r="Q12" s="22"/>
      <c r="R12" s="22"/>
      <c r="S12" s="22"/>
    </row>
    <row r="13" spans="1:19" ht="15.75" thickBot="1">
      <c r="A13" s="266" t="s">
        <v>16</v>
      </c>
      <c r="B13" s="267">
        <f>SUM(B7:B12)</f>
        <v>1644</v>
      </c>
      <c r="C13" s="262">
        <f>B13/B13</f>
        <v>1</v>
      </c>
      <c r="D13" s="267">
        <f>SUM(D7:D12)</f>
        <v>1267</v>
      </c>
      <c r="E13" s="262">
        <f>D13/D13</f>
        <v>1</v>
      </c>
      <c r="F13" s="267">
        <f>SUM(F7:F12)</f>
        <v>129</v>
      </c>
      <c r="G13" s="262">
        <f>F13/F13</f>
        <v>1</v>
      </c>
      <c r="H13" s="267">
        <f>SUM(H7:H12)</f>
        <v>1518</v>
      </c>
      <c r="I13" s="262">
        <f>H13/H13</f>
        <v>1</v>
      </c>
      <c r="J13" s="267">
        <f>SUM(J7:J12)</f>
        <v>636</v>
      </c>
      <c r="K13" s="262">
        <f>J13/J13</f>
        <v>1</v>
      </c>
      <c r="L13" s="268">
        <f t="shared" si="0"/>
        <v>5194</v>
      </c>
      <c r="M13" s="269">
        <f>L13/L13</f>
        <v>1</v>
      </c>
      <c r="N13" s="22"/>
      <c r="O13" s="22"/>
      <c r="P13" s="22"/>
      <c r="Q13" s="22"/>
      <c r="R13" s="22"/>
      <c r="S13" s="22"/>
    </row>
    <row r="14" spans="1:19" ht="9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>
      <c r="A15" s="21" t="s">
        <v>63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2"/>
      <c r="R15" s="22"/>
      <c r="S15" s="22"/>
    </row>
    <row r="16" spans="1:19">
      <c r="A16" s="17" t="s">
        <v>61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2"/>
    </row>
    <row r="17" spans="1:19" ht="15.75" thickBot="1">
      <c r="A17" s="21" t="s">
        <v>124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</row>
    <row r="18" spans="1:19" ht="15.75" thickBot="1">
      <c r="A18" s="23"/>
      <c r="B18" s="310" t="s">
        <v>60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1"/>
      <c r="N18" s="22"/>
      <c r="O18" s="22"/>
      <c r="P18" s="22"/>
      <c r="Q18" s="22"/>
      <c r="R18" s="22"/>
      <c r="S18" s="22"/>
    </row>
    <row r="19" spans="1:19">
      <c r="A19" s="24"/>
      <c r="B19" s="312" t="s">
        <v>38</v>
      </c>
      <c r="C19" s="313"/>
      <c r="D19" s="314" t="s">
        <v>36</v>
      </c>
      <c r="E19" s="312"/>
      <c r="F19" s="314" t="s">
        <v>35</v>
      </c>
      <c r="G19" s="312"/>
      <c r="H19" s="314" t="s">
        <v>37</v>
      </c>
      <c r="I19" s="312"/>
      <c r="J19" s="314" t="s">
        <v>39</v>
      </c>
      <c r="K19" s="315"/>
      <c r="L19" s="316" t="s">
        <v>16</v>
      </c>
      <c r="M19" s="317"/>
      <c r="N19" s="22"/>
      <c r="O19" s="22"/>
      <c r="P19" s="22"/>
      <c r="Q19" s="22"/>
      <c r="R19" s="22"/>
      <c r="S19" s="22"/>
    </row>
    <row r="20" spans="1:19" ht="15.75" thickBot="1">
      <c r="A20" s="131"/>
      <c r="B20" s="129" t="s">
        <v>48</v>
      </c>
      <c r="C20" s="129" t="s">
        <v>49</v>
      </c>
      <c r="D20" s="129" t="s">
        <v>50</v>
      </c>
      <c r="E20" s="129" t="s">
        <v>49</v>
      </c>
      <c r="F20" s="129" t="s">
        <v>50</v>
      </c>
      <c r="G20" s="129" t="s">
        <v>49</v>
      </c>
      <c r="H20" s="129" t="s">
        <v>50</v>
      </c>
      <c r="I20" s="129" t="s">
        <v>49</v>
      </c>
      <c r="J20" s="129" t="s">
        <v>50</v>
      </c>
      <c r="K20" s="129" t="s">
        <v>49</v>
      </c>
      <c r="L20" s="132" t="s">
        <v>50</v>
      </c>
      <c r="M20" s="18" t="s">
        <v>49</v>
      </c>
      <c r="N20" s="22"/>
      <c r="O20" s="22"/>
      <c r="P20" s="22"/>
      <c r="Q20" s="22"/>
      <c r="R20" s="22"/>
      <c r="S20" s="22"/>
    </row>
    <row r="21" spans="1:19">
      <c r="A21" s="97" t="s">
        <v>51</v>
      </c>
      <c r="B21" s="78">
        <v>2</v>
      </c>
      <c r="C21" s="25">
        <f>B21/B27</f>
        <v>1.3477088948787063E-3</v>
      </c>
      <c r="D21" s="78">
        <v>6</v>
      </c>
      <c r="E21" s="25">
        <f>D21/D27</f>
        <v>5.6980056980056983E-3</v>
      </c>
      <c r="F21" s="78"/>
      <c r="G21" s="25">
        <f>F21/F27</f>
        <v>0</v>
      </c>
      <c r="H21" s="78">
        <v>3</v>
      </c>
      <c r="I21" s="25">
        <f>H21/H27</f>
        <v>2.3273855702094647E-3</v>
      </c>
      <c r="J21" s="78"/>
      <c r="K21" s="25">
        <f>J21/J27</f>
        <v>0</v>
      </c>
      <c r="L21" s="124">
        <f>SUM(B21,D21,F21,H21,J21)</f>
        <v>11</v>
      </c>
      <c r="M21" s="26">
        <f>L21/L27</f>
        <v>2.5293170843872156E-3</v>
      </c>
      <c r="N21" s="22"/>
      <c r="O21" s="22"/>
      <c r="P21" s="22"/>
      <c r="Q21" s="22"/>
      <c r="R21" s="22"/>
      <c r="S21" s="22"/>
    </row>
    <row r="22" spans="1:19" ht="30">
      <c r="A22" s="97" t="s">
        <v>52</v>
      </c>
      <c r="B22" s="78">
        <v>105</v>
      </c>
      <c r="C22" s="25">
        <f>B22/B27</f>
        <v>7.0754716981132074E-2</v>
      </c>
      <c r="D22" s="78">
        <v>224</v>
      </c>
      <c r="E22" s="25">
        <f>D22/D27</f>
        <v>0.21272554605887939</v>
      </c>
      <c r="F22" s="78">
        <v>13</v>
      </c>
      <c r="G22" s="25">
        <f>F22/F27</f>
        <v>0.1111111111111111</v>
      </c>
      <c r="H22" s="78">
        <v>120</v>
      </c>
      <c r="I22" s="25">
        <f>H22/H27</f>
        <v>9.3095422808378583E-2</v>
      </c>
      <c r="J22" s="78">
        <v>54</v>
      </c>
      <c r="K22" s="25">
        <f>J22/J27</f>
        <v>0.13300492610837439</v>
      </c>
      <c r="L22" s="124">
        <f t="shared" ref="L22:L27" si="1">SUM(B22,D22,F22,H22,J22)</f>
        <v>516</v>
      </c>
      <c r="M22" s="26">
        <f>L22/L27</f>
        <v>0.11864796504943666</v>
      </c>
      <c r="N22" s="22"/>
      <c r="O22" s="22"/>
      <c r="P22" s="22"/>
      <c r="Q22" s="22"/>
      <c r="R22" s="22"/>
      <c r="S22" s="22"/>
    </row>
    <row r="23" spans="1:19" ht="30">
      <c r="A23" s="97" t="s">
        <v>53</v>
      </c>
      <c r="B23" s="78">
        <v>377</v>
      </c>
      <c r="C23" s="25">
        <f>B23/B27</f>
        <v>0.25404312668463613</v>
      </c>
      <c r="D23" s="78">
        <v>303</v>
      </c>
      <c r="E23" s="25">
        <f>D23/D27</f>
        <v>0.28774928774928776</v>
      </c>
      <c r="F23" s="78">
        <v>30</v>
      </c>
      <c r="G23" s="25">
        <f>F23/F27</f>
        <v>0.25641025641025639</v>
      </c>
      <c r="H23" s="78">
        <v>411</v>
      </c>
      <c r="I23" s="25">
        <f>H23/H27</f>
        <v>0.31885182311869664</v>
      </c>
      <c r="J23" s="78">
        <v>119</v>
      </c>
      <c r="K23" s="25">
        <f>J23/J27</f>
        <v>0.29310344827586204</v>
      </c>
      <c r="L23" s="124">
        <f t="shared" si="1"/>
        <v>1240</v>
      </c>
      <c r="M23" s="26">
        <f>L23/L27</f>
        <v>0.28512301678546792</v>
      </c>
      <c r="N23" s="22"/>
      <c r="O23" s="22"/>
      <c r="P23" s="22"/>
      <c r="Q23" s="22"/>
      <c r="R23" s="22"/>
      <c r="S23" s="22"/>
    </row>
    <row r="24" spans="1:19" ht="45">
      <c r="A24" s="97" t="s">
        <v>54</v>
      </c>
      <c r="B24" s="78">
        <v>128</v>
      </c>
      <c r="C24" s="25">
        <f>B24/B27</f>
        <v>8.6253369272237201E-2</v>
      </c>
      <c r="D24" s="78">
        <v>109</v>
      </c>
      <c r="E24" s="25">
        <f>D24/D27</f>
        <v>0.10351377018043685</v>
      </c>
      <c r="F24" s="78">
        <v>13</v>
      </c>
      <c r="G24" s="25">
        <f>F24/F27</f>
        <v>0.1111111111111111</v>
      </c>
      <c r="H24" s="78">
        <v>110</v>
      </c>
      <c r="I24" s="25">
        <f>H24/H27</f>
        <v>8.5337470907680374E-2</v>
      </c>
      <c r="J24" s="78">
        <v>39</v>
      </c>
      <c r="K24" s="25">
        <f>J24/J27</f>
        <v>9.6059113300492605E-2</v>
      </c>
      <c r="L24" s="124">
        <f t="shared" si="1"/>
        <v>399</v>
      </c>
      <c r="M24" s="26">
        <f>L24/L27</f>
        <v>9.1745228788227176E-2</v>
      </c>
      <c r="N24" s="22"/>
      <c r="O24" s="22"/>
      <c r="P24" s="22"/>
      <c r="Q24" s="22"/>
      <c r="R24" s="22"/>
      <c r="S24" s="22"/>
    </row>
    <row r="25" spans="1:19" ht="30">
      <c r="A25" s="97" t="s">
        <v>55</v>
      </c>
      <c r="B25" s="78">
        <v>133</v>
      </c>
      <c r="C25" s="25">
        <f>B25/B27</f>
        <v>8.9622641509433956E-2</v>
      </c>
      <c r="D25" s="78">
        <v>76</v>
      </c>
      <c r="E25" s="25">
        <f>D25/D27</f>
        <v>7.2174738841405503E-2</v>
      </c>
      <c r="F25" s="78">
        <v>9</v>
      </c>
      <c r="G25" s="25">
        <f>F25/F27</f>
        <v>7.6923076923076927E-2</v>
      </c>
      <c r="H25" s="78">
        <v>113</v>
      </c>
      <c r="I25" s="25">
        <f>H25/H27</f>
        <v>8.7664856477889838E-2</v>
      </c>
      <c r="J25" s="78">
        <v>15</v>
      </c>
      <c r="K25" s="25">
        <f>J25/J27</f>
        <v>3.6945812807881777E-2</v>
      </c>
      <c r="L25" s="124">
        <f t="shared" si="1"/>
        <v>346</v>
      </c>
      <c r="M25" s="26">
        <f>L25/L27</f>
        <v>7.9558519199816047E-2</v>
      </c>
      <c r="N25" s="22"/>
      <c r="O25" s="22"/>
      <c r="P25" s="22"/>
      <c r="Q25" s="22"/>
      <c r="R25" s="22"/>
      <c r="S25" s="22"/>
    </row>
    <row r="26" spans="1:19" ht="30">
      <c r="A26" s="125" t="s">
        <v>56</v>
      </c>
      <c r="B26" s="78">
        <v>739</v>
      </c>
      <c r="C26" s="25">
        <f>B26/B27</f>
        <v>0.49797843665768193</v>
      </c>
      <c r="D26" s="78">
        <v>335</v>
      </c>
      <c r="E26" s="25">
        <f>D26/D27</f>
        <v>0.31813865147198478</v>
      </c>
      <c r="F26" s="78">
        <v>52</v>
      </c>
      <c r="G26" s="25">
        <f>F26/F27</f>
        <v>0.44444444444444442</v>
      </c>
      <c r="H26" s="78">
        <v>532</v>
      </c>
      <c r="I26" s="25">
        <f>H26/H27</f>
        <v>0.41272304111714508</v>
      </c>
      <c r="J26" s="78">
        <v>179</v>
      </c>
      <c r="K26" s="25">
        <f>J26/J27</f>
        <v>0.44088669950738918</v>
      </c>
      <c r="L26" s="124">
        <f t="shared" si="1"/>
        <v>1837</v>
      </c>
      <c r="M26" s="26">
        <f>L26/L27</f>
        <v>0.42239595309266498</v>
      </c>
      <c r="N26" s="22"/>
      <c r="O26" s="22"/>
      <c r="P26" s="22"/>
      <c r="Q26" s="22"/>
      <c r="R26" s="22"/>
      <c r="S26" s="22"/>
    </row>
    <row r="27" spans="1:19" ht="15.75" thickBot="1">
      <c r="A27" s="260" t="s">
        <v>16</v>
      </c>
      <c r="B27" s="261">
        <f>SUM(B21:B26)</f>
        <v>1484</v>
      </c>
      <c r="C27" s="263">
        <f>B27/B27</f>
        <v>1</v>
      </c>
      <c r="D27" s="261">
        <f>SUM(D21:D26)</f>
        <v>1053</v>
      </c>
      <c r="E27" s="263">
        <f>D27/D27</f>
        <v>1</v>
      </c>
      <c r="F27" s="261">
        <f>SUM(F21:F26)</f>
        <v>117</v>
      </c>
      <c r="G27" s="263">
        <f>F27/F27</f>
        <v>1</v>
      </c>
      <c r="H27" s="261">
        <f>SUM(H21:H26)</f>
        <v>1289</v>
      </c>
      <c r="I27" s="263">
        <f>H27/H27</f>
        <v>1</v>
      </c>
      <c r="J27" s="261">
        <f>SUM(J21:J26)</f>
        <v>406</v>
      </c>
      <c r="K27" s="263">
        <f>J27/J27</f>
        <v>1</v>
      </c>
      <c r="L27" s="264">
        <f t="shared" si="1"/>
        <v>4349</v>
      </c>
      <c r="M27" s="265">
        <f>L27/L27</f>
        <v>1</v>
      </c>
      <c r="N27" s="22"/>
      <c r="O27" s="22"/>
      <c r="P27" s="22"/>
      <c r="Q27" s="22"/>
      <c r="R27" s="22"/>
      <c r="S27" s="22"/>
    </row>
    <row r="28" spans="1:19" ht="11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>
      <c r="A29" s="17" t="s">
        <v>62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.75" thickBot="1">
      <c r="A30" s="28" t="s">
        <v>96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>
      <c r="A31" s="185"/>
      <c r="B31" s="305" t="s">
        <v>40</v>
      </c>
      <c r="C31" s="305"/>
      <c r="D31" s="305"/>
      <c r="E31" s="305"/>
      <c r="F31" s="305"/>
      <c r="G31" s="305"/>
      <c r="H31" s="289" t="s">
        <v>41</v>
      </c>
      <c r="I31" s="289"/>
      <c r="J31" s="289"/>
      <c r="K31" s="289"/>
      <c r="L31" s="289"/>
      <c r="M31" s="289"/>
      <c r="N31" s="288" t="s">
        <v>42</v>
      </c>
      <c r="O31" s="289"/>
      <c r="P31" s="289"/>
      <c r="Q31" s="289"/>
      <c r="R31" s="289"/>
      <c r="S31" s="290"/>
    </row>
    <row r="32" spans="1:19">
      <c r="A32" s="186"/>
      <c r="B32" s="284" t="s">
        <v>120</v>
      </c>
      <c r="C32" s="284"/>
      <c r="D32" s="284" t="s">
        <v>125</v>
      </c>
      <c r="E32" s="284"/>
      <c r="F32" s="295" t="s">
        <v>57</v>
      </c>
      <c r="G32" s="296"/>
      <c r="H32" s="284" t="s">
        <v>120</v>
      </c>
      <c r="I32" s="284"/>
      <c r="J32" s="284" t="s">
        <v>125</v>
      </c>
      <c r="K32" s="284"/>
      <c r="L32" s="295" t="s">
        <v>57</v>
      </c>
      <c r="M32" s="296"/>
      <c r="N32" s="284" t="s">
        <v>120</v>
      </c>
      <c r="O32" s="284"/>
      <c r="P32" s="284" t="s">
        <v>125</v>
      </c>
      <c r="Q32" s="284"/>
      <c r="R32" s="295" t="s">
        <v>57</v>
      </c>
      <c r="S32" s="308"/>
    </row>
    <row r="33" spans="1:63">
      <c r="A33" s="186"/>
      <c r="B33" s="169" t="s">
        <v>50</v>
      </c>
      <c r="C33" s="169" t="s">
        <v>49</v>
      </c>
      <c r="D33" s="169" t="s">
        <v>50</v>
      </c>
      <c r="E33" s="169" t="s">
        <v>49</v>
      </c>
      <c r="F33" s="169" t="s">
        <v>50</v>
      </c>
      <c r="G33" s="169" t="s">
        <v>49</v>
      </c>
      <c r="H33" s="169" t="s">
        <v>50</v>
      </c>
      <c r="I33" s="169" t="s">
        <v>49</v>
      </c>
      <c r="J33" s="169" t="s">
        <v>50</v>
      </c>
      <c r="K33" s="169" t="s">
        <v>49</v>
      </c>
      <c r="L33" s="169" t="s">
        <v>50</v>
      </c>
      <c r="M33" s="169" t="s">
        <v>49</v>
      </c>
      <c r="N33" s="169" t="s">
        <v>50</v>
      </c>
      <c r="O33" s="169" t="s">
        <v>49</v>
      </c>
      <c r="P33" s="169" t="s">
        <v>50</v>
      </c>
      <c r="Q33" s="169" t="s">
        <v>49</v>
      </c>
      <c r="R33" s="169" t="s">
        <v>50</v>
      </c>
      <c r="S33" s="187" t="s">
        <v>49</v>
      </c>
    </row>
    <row r="34" spans="1:63" ht="17.25" customHeight="1">
      <c r="A34" s="188" t="s">
        <v>51</v>
      </c>
      <c r="B34" s="78">
        <v>0</v>
      </c>
      <c r="C34" s="25">
        <f t="shared" ref="C34:C39" si="2">B34/$B$40</f>
        <v>0</v>
      </c>
      <c r="D34" s="78">
        <v>1</v>
      </c>
      <c r="E34" s="38">
        <f t="shared" ref="E34:E39" si="3">D34/$D$40</f>
        <v>5.8139534883720929E-3</v>
      </c>
      <c r="F34" s="39">
        <f t="shared" ref="F34:F39" si="4">D34-B34</f>
        <v>1</v>
      </c>
      <c r="G34" s="40" t="e">
        <f>F34/B34</f>
        <v>#DIV/0!</v>
      </c>
      <c r="H34" s="78">
        <v>0</v>
      </c>
      <c r="I34" s="25">
        <f t="shared" ref="I34:I39" si="5">H34/$H$40</f>
        <v>0</v>
      </c>
      <c r="J34" s="78">
        <v>0</v>
      </c>
      <c r="K34" s="38">
        <f t="shared" ref="K34:K39" si="6">J34/$J$40</f>
        <v>0</v>
      </c>
      <c r="L34" s="41">
        <f t="shared" ref="L34:L39" si="7">J34-H34</f>
        <v>0</v>
      </c>
      <c r="M34" s="40" t="e">
        <f>L34/H34</f>
        <v>#DIV/0!</v>
      </c>
      <c r="N34" s="78">
        <v>0</v>
      </c>
      <c r="O34" s="25">
        <f t="shared" ref="O34:O40" si="8">N34/$N$40</f>
        <v>0</v>
      </c>
      <c r="P34" s="78">
        <v>0</v>
      </c>
      <c r="Q34" s="38">
        <f t="shared" ref="Q34:Q40" si="9">P34/$P$40</f>
        <v>0</v>
      </c>
      <c r="R34" s="39">
        <f t="shared" ref="R34:R40" si="10">P34-N34</f>
        <v>0</v>
      </c>
      <c r="S34" s="189" t="e">
        <f>R34/N34</f>
        <v>#DIV/0!</v>
      </c>
    </row>
    <row r="35" spans="1:63" ht="33" customHeight="1">
      <c r="A35" s="188" t="s">
        <v>52</v>
      </c>
      <c r="B35" s="78">
        <v>13</v>
      </c>
      <c r="C35" s="25">
        <f t="shared" si="2"/>
        <v>6.8783068783068779E-2</v>
      </c>
      <c r="D35" s="78">
        <v>10</v>
      </c>
      <c r="E35" s="38">
        <f t="shared" si="3"/>
        <v>5.8139534883720929E-2</v>
      </c>
      <c r="F35" s="39">
        <f t="shared" si="4"/>
        <v>-3</v>
      </c>
      <c r="G35" s="40">
        <f t="shared" ref="G35:G40" si="11">F35/B35</f>
        <v>-0.23076923076923078</v>
      </c>
      <c r="H35" s="78">
        <v>31</v>
      </c>
      <c r="I35" s="25">
        <f t="shared" si="5"/>
        <v>1.6639828234031134E-2</v>
      </c>
      <c r="J35" s="78">
        <v>25</v>
      </c>
      <c r="K35" s="38">
        <f t="shared" si="6"/>
        <v>1.5015015015015015E-2</v>
      </c>
      <c r="L35" s="41">
        <f t="shared" si="7"/>
        <v>-6</v>
      </c>
      <c r="M35" s="40">
        <f t="shared" ref="M35:M40" si="12">L35/H35</f>
        <v>-0.19354838709677419</v>
      </c>
      <c r="N35" s="78">
        <v>12</v>
      </c>
      <c r="O35" s="25">
        <f t="shared" si="8"/>
        <v>9.104704097116844E-3</v>
      </c>
      <c r="P35" s="78">
        <v>14</v>
      </c>
      <c r="Q35" s="38">
        <f t="shared" si="9"/>
        <v>1.4256619144602852E-2</v>
      </c>
      <c r="R35" s="41">
        <f t="shared" si="10"/>
        <v>2</v>
      </c>
      <c r="S35" s="189">
        <f t="shared" ref="S35:S40" si="13">R35/N35</f>
        <v>0.16666666666666666</v>
      </c>
    </row>
    <row r="36" spans="1:63" ht="30.75" customHeight="1">
      <c r="A36" s="188" t="s">
        <v>53</v>
      </c>
      <c r="B36" s="78">
        <v>138</v>
      </c>
      <c r="C36" s="25">
        <f t="shared" si="2"/>
        <v>0.73015873015873012</v>
      </c>
      <c r="D36" s="78">
        <v>122</v>
      </c>
      <c r="E36" s="38">
        <f t="shared" si="3"/>
        <v>0.70930232558139539</v>
      </c>
      <c r="F36" s="39">
        <f t="shared" si="4"/>
        <v>-16</v>
      </c>
      <c r="G36" s="40">
        <f t="shared" si="11"/>
        <v>-0.11594202898550725</v>
      </c>
      <c r="H36" s="78">
        <v>493</v>
      </c>
      <c r="I36" s="25">
        <f t="shared" si="5"/>
        <v>0.26462694578636609</v>
      </c>
      <c r="J36" s="78">
        <v>457</v>
      </c>
      <c r="K36" s="38">
        <f t="shared" si="6"/>
        <v>0.27447447447447448</v>
      </c>
      <c r="L36" s="41">
        <f t="shared" si="7"/>
        <v>-36</v>
      </c>
      <c r="M36" s="40">
        <f t="shared" si="12"/>
        <v>-7.3022312373225151E-2</v>
      </c>
      <c r="N36" s="78">
        <v>114</v>
      </c>
      <c r="O36" s="25">
        <f t="shared" si="8"/>
        <v>8.6494688922610016E-2</v>
      </c>
      <c r="P36" s="78">
        <v>104</v>
      </c>
      <c r="Q36" s="38">
        <f t="shared" si="9"/>
        <v>0.10590631364562118</v>
      </c>
      <c r="R36" s="41">
        <f t="shared" si="10"/>
        <v>-10</v>
      </c>
      <c r="S36" s="189">
        <f t="shared" si="13"/>
        <v>-8.771929824561403E-2</v>
      </c>
    </row>
    <row r="37" spans="1:63" ht="27" customHeight="1">
      <c r="A37" s="188" t="s">
        <v>54</v>
      </c>
      <c r="B37" s="78">
        <v>36</v>
      </c>
      <c r="C37" s="25">
        <f t="shared" si="2"/>
        <v>0.19047619047619047</v>
      </c>
      <c r="D37" s="78">
        <v>36</v>
      </c>
      <c r="E37" s="38">
        <f t="shared" si="3"/>
        <v>0.20930232558139536</v>
      </c>
      <c r="F37" s="39">
        <f t="shared" si="4"/>
        <v>0</v>
      </c>
      <c r="G37" s="40">
        <f t="shared" si="11"/>
        <v>0</v>
      </c>
      <c r="H37" s="78">
        <v>237</v>
      </c>
      <c r="I37" s="25">
        <f t="shared" si="5"/>
        <v>0.12721417069243157</v>
      </c>
      <c r="J37" s="78">
        <v>213</v>
      </c>
      <c r="K37" s="38">
        <f t="shared" si="6"/>
        <v>0.12792792792792793</v>
      </c>
      <c r="L37" s="41">
        <f t="shared" si="7"/>
        <v>-24</v>
      </c>
      <c r="M37" s="40">
        <f t="shared" si="12"/>
        <v>-0.10126582278481013</v>
      </c>
      <c r="N37" s="78">
        <v>26</v>
      </c>
      <c r="O37" s="25">
        <f t="shared" si="8"/>
        <v>1.9726858877086494E-2</v>
      </c>
      <c r="P37" s="78">
        <v>22</v>
      </c>
      <c r="Q37" s="38">
        <f t="shared" si="9"/>
        <v>2.2403258655804479E-2</v>
      </c>
      <c r="R37" s="41">
        <f t="shared" si="10"/>
        <v>-4</v>
      </c>
      <c r="S37" s="189">
        <f t="shared" si="13"/>
        <v>-0.15384615384615385</v>
      </c>
    </row>
    <row r="38" spans="1:63" ht="30" customHeight="1">
      <c r="A38" s="188" t="s">
        <v>55</v>
      </c>
      <c r="B38" s="78">
        <v>2</v>
      </c>
      <c r="C38" s="25">
        <f t="shared" si="2"/>
        <v>1.0582010582010581E-2</v>
      </c>
      <c r="D38" s="78">
        <v>2</v>
      </c>
      <c r="E38" s="38">
        <f t="shared" si="3"/>
        <v>1.1627906976744186E-2</v>
      </c>
      <c r="F38" s="39">
        <f t="shared" si="4"/>
        <v>0</v>
      </c>
      <c r="G38" s="40">
        <f t="shared" si="11"/>
        <v>0</v>
      </c>
      <c r="H38" s="78">
        <v>219</v>
      </c>
      <c r="I38" s="25">
        <f t="shared" si="5"/>
        <v>0.11755233494363929</v>
      </c>
      <c r="J38" s="78">
        <v>196</v>
      </c>
      <c r="K38" s="38">
        <f t="shared" si="6"/>
        <v>0.11771771771771772</v>
      </c>
      <c r="L38" s="41">
        <f t="shared" si="7"/>
        <v>-23</v>
      </c>
      <c r="M38" s="40">
        <f t="shared" si="12"/>
        <v>-0.1050228310502283</v>
      </c>
      <c r="N38" s="78">
        <v>65</v>
      </c>
      <c r="O38" s="25">
        <f t="shared" si="8"/>
        <v>4.9317147192716237E-2</v>
      </c>
      <c r="P38" s="78">
        <v>59</v>
      </c>
      <c r="Q38" s="38">
        <f t="shared" si="9"/>
        <v>6.008146639511202E-2</v>
      </c>
      <c r="R38" s="41">
        <f t="shared" si="10"/>
        <v>-6</v>
      </c>
      <c r="S38" s="189">
        <f t="shared" si="13"/>
        <v>-9.2307692307692313E-2</v>
      </c>
    </row>
    <row r="39" spans="1:63" ht="31.5" customHeight="1" thickBot="1">
      <c r="A39" s="188" t="s">
        <v>56</v>
      </c>
      <c r="B39" s="78">
        <v>0</v>
      </c>
      <c r="C39" s="25">
        <f t="shared" si="2"/>
        <v>0</v>
      </c>
      <c r="D39" s="78">
        <v>1</v>
      </c>
      <c r="E39" s="38">
        <f t="shared" si="3"/>
        <v>5.8139534883720929E-3</v>
      </c>
      <c r="F39" s="39">
        <f t="shared" si="4"/>
        <v>1</v>
      </c>
      <c r="G39" s="40" t="e">
        <f t="shared" si="11"/>
        <v>#DIV/0!</v>
      </c>
      <c r="H39" s="78">
        <v>883</v>
      </c>
      <c r="I39" s="25">
        <f t="shared" si="5"/>
        <v>0.47396672034353193</v>
      </c>
      <c r="J39" s="78">
        <v>774</v>
      </c>
      <c r="K39" s="38">
        <f t="shared" si="6"/>
        <v>0.46486486486486489</v>
      </c>
      <c r="L39" s="41">
        <f t="shared" si="7"/>
        <v>-109</v>
      </c>
      <c r="M39" s="40">
        <f t="shared" si="12"/>
        <v>-0.12344280860702152</v>
      </c>
      <c r="N39" s="78">
        <v>1101</v>
      </c>
      <c r="O39" s="25">
        <f t="shared" si="8"/>
        <v>0.83535660091047037</v>
      </c>
      <c r="P39" s="78">
        <v>783</v>
      </c>
      <c r="Q39" s="38">
        <f t="shared" si="9"/>
        <v>0.79735234215885942</v>
      </c>
      <c r="R39" s="41">
        <f t="shared" si="10"/>
        <v>-318</v>
      </c>
      <c r="S39" s="190">
        <f t="shared" si="13"/>
        <v>-0.28882833787465939</v>
      </c>
    </row>
    <row r="40" spans="1:63" s="80" customFormat="1" ht="15.75" thickBot="1">
      <c r="A40" s="99" t="s">
        <v>16</v>
      </c>
      <c r="B40" s="99">
        <f>SUM(B34:B39)</f>
        <v>189</v>
      </c>
      <c r="C40" s="100">
        <f>B40/$B$40</f>
        <v>1</v>
      </c>
      <c r="D40" s="99">
        <f>SUM(D34:D39)</f>
        <v>172</v>
      </c>
      <c r="E40" s="100">
        <f>D40/$D$40</f>
        <v>1</v>
      </c>
      <c r="F40" s="99">
        <f>D40-B40</f>
        <v>-17</v>
      </c>
      <c r="G40" s="100">
        <f t="shared" si="11"/>
        <v>-8.9947089947089942E-2</v>
      </c>
      <c r="H40" s="99">
        <f>SUM(H34:H39)</f>
        <v>1863</v>
      </c>
      <c r="I40" s="100">
        <f>H40/$H$40</f>
        <v>1</v>
      </c>
      <c r="J40" s="99">
        <f>SUM(J34:J39)</f>
        <v>1665</v>
      </c>
      <c r="K40" s="99">
        <f>J40/$J$40</f>
        <v>1</v>
      </c>
      <c r="L40" s="99">
        <f>J40-H40</f>
        <v>-198</v>
      </c>
      <c r="M40" s="100">
        <f t="shared" si="12"/>
        <v>-0.10628019323671498</v>
      </c>
      <c r="N40" s="99">
        <f>SUM(N34:N39)</f>
        <v>1318</v>
      </c>
      <c r="O40" s="100">
        <f t="shared" si="8"/>
        <v>1</v>
      </c>
      <c r="P40" s="99">
        <f>SUM(P34:P39)</f>
        <v>982</v>
      </c>
      <c r="Q40" s="100">
        <f t="shared" si="9"/>
        <v>1</v>
      </c>
      <c r="R40" s="99">
        <f t="shared" si="10"/>
        <v>-336</v>
      </c>
      <c r="S40" s="100">
        <f t="shared" si="13"/>
        <v>-0.25493171471927162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</row>
    <row r="41" spans="1:63" ht="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79"/>
      <c r="L41" s="22"/>
      <c r="M41" s="22"/>
      <c r="N41" s="22"/>
      <c r="O41" s="22"/>
      <c r="P41" s="22"/>
      <c r="Q41" s="22"/>
      <c r="R41" s="22"/>
      <c r="S41" s="22"/>
    </row>
    <row r="42" spans="1:63" ht="15.75" thickBo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63" ht="15.75" thickBot="1">
      <c r="A43" s="165"/>
      <c r="B43" s="291" t="s">
        <v>43</v>
      </c>
      <c r="C43" s="292"/>
      <c r="D43" s="292"/>
      <c r="E43" s="292"/>
      <c r="F43" s="292"/>
      <c r="G43" s="293"/>
      <c r="H43" s="291" t="s">
        <v>44</v>
      </c>
      <c r="I43" s="292"/>
      <c r="J43" s="292"/>
      <c r="K43" s="292"/>
      <c r="L43" s="292"/>
      <c r="M43" s="292"/>
      <c r="N43" s="294" t="s">
        <v>45</v>
      </c>
      <c r="O43" s="292"/>
      <c r="P43" s="292"/>
      <c r="Q43" s="292"/>
      <c r="R43" s="292"/>
      <c r="S43" s="293"/>
    </row>
    <row r="44" spans="1:63">
      <c r="A44" s="30"/>
      <c r="B44" s="284" t="s">
        <v>120</v>
      </c>
      <c r="C44" s="284"/>
      <c r="D44" s="284" t="s">
        <v>125</v>
      </c>
      <c r="E44" s="284"/>
      <c r="F44" s="303" t="s">
        <v>57</v>
      </c>
      <c r="G44" s="304"/>
      <c r="H44" s="284" t="s">
        <v>120</v>
      </c>
      <c r="I44" s="284"/>
      <c r="J44" s="284" t="s">
        <v>125</v>
      </c>
      <c r="K44" s="284"/>
      <c r="L44" s="303" t="s">
        <v>57</v>
      </c>
      <c r="M44" s="309"/>
      <c r="N44" s="284" t="s">
        <v>120</v>
      </c>
      <c r="O44" s="284"/>
      <c r="P44" s="284" t="s">
        <v>125</v>
      </c>
      <c r="Q44" s="284"/>
      <c r="R44" s="303" t="s">
        <v>57</v>
      </c>
      <c r="S44" s="304"/>
    </row>
    <row r="45" spans="1:63">
      <c r="A45" s="106"/>
      <c r="B45" s="168" t="s">
        <v>50</v>
      </c>
      <c r="C45" s="168" t="s">
        <v>49</v>
      </c>
      <c r="D45" s="168" t="s">
        <v>50</v>
      </c>
      <c r="E45" s="168" t="s">
        <v>49</v>
      </c>
      <c r="F45" s="168" t="s">
        <v>50</v>
      </c>
      <c r="G45" s="168" t="s">
        <v>49</v>
      </c>
      <c r="H45" s="168" t="s">
        <v>50</v>
      </c>
      <c r="I45" s="168" t="s">
        <v>49</v>
      </c>
      <c r="J45" s="168" t="s">
        <v>50</v>
      </c>
      <c r="K45" s="168" t="s">
        <v>49</v>
      </c>
      <c r="L45" s="168" t="s">
        <v>50</v>
      </c>
      <c r="M45" s="168" t="s">
        <v>49</v>
      </c>
      <c r="N45" s="168" t="s">
        <v>50</v>
      </c>
      <c r="O45" s="168" t="s">
        <v>49</v>
      </c>
      <c r="P45" s="168" t="s">
        <v>50</v>
      </c>
      <c r="Q45" s="168" t="s">
        <v>49</v>
      </c>
      <c r="R45" s="168" t="s">
        <v>50</v>
      </c>
      <c r="S45" s="180" t="s">
        <v>49</v>
      </c>
    </row>
    <row r="46" spans="1:63">
      <c r="A46" s="173" t="s">
        <v>51</v>
      </c>
      <c r="B46" s="78">
        <v>0</v>
      </c>
      <c r="C46" s="25">
        <f t="shared" ref="C46:C52" si="14">B46/$B$52</f>
        <v>0</v>
      </c>
      <c r="D46" s="78">
        <v>0</v>
      </c>
      <c r="E46" s="25">
        <f t="shared" ref="E46:E52" si="15">D46/$D$52</f>
        <v>0</v>
      </c>
      <c r="F46" s="31">
        <f t="shared" ref="F46:F52" si="16">D46-B46</f>
        <v>0</v>
      </c>
      <c r="G46" s="27" t="e">
        <f t="shared" ref="G46:G52" si="17">F46/B46</f>
        <v>#DIV/0!</v>
      </c>
      <c r="H46" s="78">
        <v>2</v>
      </c>
      <c r="I46" s="25">
        <f>H46/$H$52</f>
        <v>5.1150895140664966E-3</v>
      </c>
      <c r="J46" s="78">
        <v>2</v>
      </c>
      <c r="K46" s="25">
        <f t="shared" ref="K46:K52" si="18">J46/$J$52</f>
        <v>5.8479532163742687E-3</v>
      </c>
      <c r="L46" s="31">
        <f>J46-H46</f>
        <v>0</v>
      </c>
      <c r="M46" s="25">
        <f>L46/H46</f>
        <v>0</v>
      </c>
      <c r="N46" s="78">
        <v>6</v>
      </c>
      <c r="O46" s="25">
        <f>N46/$N$52</f>
        <v>1.0238907849829351E-2</v>
      </c>
      <c r="P46" s="78">
        <v>6</v>
      </c>
      <c r="Q46" s="25">
        <f t="shared" ref="Q46:Q52" si="19">P46/$P$52</f>
        <v>1.0771992818671455E-2</v>
      </c>
      <c r="R46" s="31">
        <f>P46-N46</f>
        <v>0</v>
      </c>
      <c r="S46" s="181">
        <f>R46/N46</f>
        <v>0</v>
      </c>
    </row>
    <row r="47" spans="1:63" ht="30">
      <c r="A47" s="173" t="s">
        <v>52</v>
      </c>
      <c r="B47" s="78">
        <v>31</v>
      </c>
      <c r="C47" s="25">
        <f t="shared" si="14"/>
        <v>4.9284578696343402E-2</v>
      </c>
      <c r="D47" s="78">
        <v>31</v>
      </c>
      <c r="E47" s="25">
        <f t="shared" si="15"/>
        <v>7.3459715639810422E-2</v>
      </c>
      <c r="F47" s="32">
        <f t="shared" si="16"/>
        <v>0</v>
      </c>
      <c r="G47" s="27">
        <f t="shared" si="17"/>
        <v>0</v>
      </c>
      <c r="H47" s="78">
        <v>108</v>
      </c>
      <c r="I47" s="25">
        <f t="shared" ref="I47:I52" si="20">H47/$H$52</f>
        <v>0.27621483375959077</v>
      </c>
      <c r="J47" s="78">
        <v>100</v>
      </c>
      <c r="K47" s="25">
        <f t="shared" si="18"/>
        <v>0.29239766081871343</v>
      </c>
      <c r="L47" s="32">
        <f t="shared" ref="L47:L52" si="21">J47-H47</f>
        <v>-8</v>
      </c>
      <c r="M47" s="27">
        <f t="shared" ref="M47:M52" si="22">L47/H47</f>
        <v>-7.407407407407407E-2</v>
      </c>
      <c r="N47" s="78">
        <v>244</v>
      </c>
      <c r="O47" s="25">
        <f t="shared" ref="O47:O52" si="23">N47/$N$52</f>
        <v>0.41638225255972694</v>
      </c>
      <c r="P47" s="78">
        <v>233</v>
      </c>
      <c r="Q47" s="25">
        <f t="shared" si="19"/>
        <v>0.41831238779174146</v>
      </c>
      <c r="R47" s="32">
        <f t="shared" ref="R47:R52" si="24">P47-N47</f>
        <v>-11</v>
      </c>
      <c r="S47" s="181">
        <f t="shared" ref="S47:S52" si="25">R47/N47</f>
        <v>-4.5081967213114756E-2</v>
      </c>
    </row>
    <row r="48" spans="1:63" ht="30">
      <c r="A48" s="173" t="s">
        <v>53</v>
      </c>
      <c r="B48" s="78">
        <v>117</v>
      </c>
      <c r="C48" s="25">
        <f t="shared" si="14"/>
        <v>0.18600953895071543</v>
      </c>
      <c r="D48" s="78">
        <v>107</v>
      </c>
      <c r="E48" s="25">
        <f t="shared" si="15"/>
        <v>0.25355450236966826</v>
      </c>
      <c r="F48" s="32">
        <f t="shared" si="16"/>
        <v>-10</v>
      </c>
      <c r="G48" s="27">
        <f t="shared" si="17"/>
        <v>-8.5470085470085472E-2</v>
      </c>
      <c r="H48" s="78">
        <v>172</v>
      </c>
      <c r="I48" s="25">
        <f t="shared" si="20"/>
        <v>0.43989769820971869</v>
      </c>
      <c r="J48" s="78">
        <v>165</v>
      </c>
      <c r="K48" s="25">
        <f t="shared" si="18"/>
        <v>0.48245614035087719</v>
      </c>
      <c r="L48" s="32">
        <f t="shared" si="21"/>
        <v>-7</v>
      </c>
      <c r="M48" s="27">
        <f t="shared" si="22"/>
        <v>-4.0697674418604654E-2</v>
      </c>
      <c r="N48" s="78">
        <v>217</v>
      </c>
      <c r="O48" s="25">
        <f t="shared" si="23"/>
        <v>0.37030716723549489</v>
      </c>
      <c r="P48" s="78">
        <v>215</v>
      </c>
      <c r="Q48" s="25">
        <f t="shared" si="19"/>
        <v>0.3859964093357271</v>
      </c>
      <c r="R48" s="32">
        <f t="shared" si="24"/>
        <v>-2</v>
      </c>
      <c r="S48" s="181">
        <f t="shared" si="25"/>
        <v>-9.2165898617511521E-3</v>
      </c>
    </row>
    <row r="49" spans="1:63" ht="45">
      <c r="A49" s="173" t="s">
        <v>54</v>
      </c>
      <c r="B49" s="78">
        <v>29</v>
      </c>
      <c r="C49" s="25">
        <f t="shared" si="14"/>
        <v>4.6104928457869634E-2</v>
      </c>
      <c r="D49" s="78">
        <v>26</v>
      </c>
      <c r="E49" s="25">
        <f t="shared" si="15"/>
        <v>6.1611374407582936E-2</v>
      </c>
      <c r="F49" s="32">
        <f t="shared" si="16"/>
        <v>-3</v>
      </c>
      <c r="G49" s="27">
        <f t="shared" si="17"/>
        <v>-0.10344827586206896</v>
      </c>
      <c r="H49" s="78">
        <v>38</v>
      </c>
      <c r="I49" s="25">
        <f t="shared" si="20"/>
        <v>9.718670076726342E-2</v>
      </c>
      <c r="J49" s="78">
        <v>37</v>
      </c>
      <c r="K49" s="25">
        <f t="shared" si="18"/>
        <v>0.10818713450292397</v>
      </c>
      <c r="L49" s="32">
        <f t="shared" si="21"/>
        <v>-1</v>
      </c>
      <c r="M49" s="27">
        <f t="shared" si="22"/>
        <v>-2.6315789473684209E-2</v>
      </c>
      <c r="N49" s="78">
        <v>53</v>
      </c>
      <c r="O49" s="25">
        <f t="shared" si="23"/>
        <v>9.0443686006825938E-2</v>
      </c>
      <c r="P49" s="78">
        <v>54</v>
      </c>
      <c r="Q49" s="25">
        <f t="shared" si="19"/>
        <v>9.6947935368043081E-2</v>
      </c>
      <c r="R49" s="32">
        <f t="shared" si="24"/>
        <v>1</v>
      </c>
      <c r="S49" s="181">
        <f t="shared" si="25"/>
        <v>1.8867924528301886E-2</v>
      </c>
    </row>
    <row r="50" spans="1:63" ht="30">
      <c r="A50" s="173" t="s">
        <v>55</v>
      </c>
      <c r="B50" s="78">
        <v>45</v>
      </c>
      <c r="C50" s="25">
        <f t="shared" si="14"/>
        <v>7.1542130365659776E-2</v>
      </c>
      <c r="D50" s="78">
        <v>36</v>
      </c>
      <c r="E50" s="25">
        <f t="shared" si="15"/>
        <v>8.5308056872037921E-2</v>
      </c>
      <c r="F50" s="32">
        <f t="shared" si="16"/>
        <v>-9</v>
      </c>
      <c r="G50" s="27">
        <f t="shared" si="17"/>
        <v>-0.2</v>
      </c>
      <c r="H50" s="78">
        <v>20</v>
      </c>
      <c r="I50" s="25">
        <f t="shared" si="20"/>
        <v>5.1150895140664961E-2</v>
      </c>
      <c r="J50" s="78">
        <v>18</v>
      </c>
      <c r="K50" s="25">
        <f t="shared" si="18"/>
        <v>5.2631578947368418E-2</v>
      </c>
      <c r="L50" s="32">
        <f t="shared" si="21"/>
        <v>-2</v>
      </c>
      <c r="M50" s="27">
        <f t="shared" si="22"/>
        <v>-0.1</v>
      </c>
      <c r="N50" s="78">
        <v>28</v>
      </c>
      <c r="O50" s="25">
        <f t="shared" si="23"/>
        <v>4.778156996587031E-2</v>
      </c>
      <c r="P50" s="78">
        <v>24</v>
      </c>
      <c r="Q50" s="25">
        <f t="shared" si="19"/>
        <v>4.3087971274685818E-2</v>
      </c>
      <c r="R50" s="32">
        <f t="shared" si="24"/>
        <v>-4</v>
      </c>
      <c r="S50" s="181">
        <f t="shared" si="25"/>
        <v>-0.14285714285714285</v>
      </c>
    </row>
    <row r="51" spans="1:63" ht="30.75" thickBot="1">
      <c r="A51" s="173" t="s">
        <v>56</v>
      </c>
      <c r="B51" s="78">
        <v>407</v>
      </c>
      <c r="C51" s="25">
        <f t="shared" si="14"/>
        <v>0.6470588235294118</v>
      </c>
      <c r="D51" s="78">
        <v>222</v>
      </c>
      <c r="E51" s="25">
        <f t="shared" si="15"/>
        <v>0.52606635071090047</v>
      </c>
      <c r="F51" s="32">
        <f t="shared" si="16"/>
        <v>-185</v>
      </c>
      <c r="G51" s="27">
        <f t="shared" si="17"/>
        <v>-0.45454545454545453</v>
      </c>
      <c r="H51" s="78">
        <v>51</v>
      </c>
      <c r="I51" s="25">
        <f t="shared" si="20"/>
        <v>0.13043478260869565</v>
      </c>
      <c r="J51" s="78">
        <v>20</v>
      </c>
      <c r="K51" s="25">
        <f t="shared" si="18"/>
        <v>5.8479532163742687E-2</v>
      </c>
      <c r="L51" s="32">
        <f t="shared" si="21"/>
        <v>-31</v>
      </c>
      <c r="M51" s="27">
        <f t="shared" si="22"/>
        <v>-0.60784313725490191</v>
      </c>
      <c r="N51" s="78">
        <v>38</v>
      </c>
      <c r="O51" s="25">
        <f t="shared" si="23"/>
        <v>6.4846416382252553E-2</v>
      </c>
      <c r="P51" s="78">
        <v>25</v>
      </c>
      <c r="Q51" s="25">
        <f t="shared" si="19"/>
        <v>4.4883303411131059E-2</v>
      </c>
      <c r="R51" s="32">
        <f t="shared" si="24"/>
        <v>-13</v>
      </c>
      <c r="S51" s="181">
        <f t="shared" si="25"/>
        <v>-0.34210526315789475</v>
      </c>
    </row>
    <row r="52" spans="1:63" s="80" customFormat="1" ht="15.75" thickBot="1">
      <c r="A52" s="104" t="s">
        <v>16</v>
      </c>
      <c r="B52" s="99">
        <f>SUM(B46:B51)</f>
        <v>629</v>
      </c>
      <c r="C52" s="100">
        <f t="shared" si="14"/>
        <v>1</v>
      </c>
      <c r="D52" s="99">
        <f>SUM(D46:D51)</f>
        <v>422</v>
      </c>
      <c r="E52" s="100">
        <f t="shared" si="15"/>
        <v>1</v>
      </c>
      <c r="F52" s="99">
        <f t="shared" si="16"/>
        <v>-207</v>
      </c>
      <c r="G52" s="105">
        <f t="shared" si="17"/>
        <v>-0.32909379968203495</v>
      </c>
      <c r="H52" s="99">
        <f>SUM(H46:H51)</f>
        <v>391</v>
      </c>
      <c r="I52" s="100">
        <f t="shared" si="20"/>
        <v>1</v>
      </c>
      <c r="J52" s="99">
        <f>SUM(J46:J51)</f>
        <v>342</v>
      </c>
      <c r="K52" s="100">
        <f t="shared" si="18"/>
        <v>1</v>
      </c>
      <c r="L52" s="99">
        <f t="shared" si="21"/>
        <v>-49</v>
      </c>
      <c r="M52" s="120">
        <f t="shared" si="22"/>
        <v>-0.12531969309462915</v>
      </c>
      <c r="N52" s="183">
        <f>SUM(N46:N51)</f>
        <v>586</v>
      </c>
      <c r="O52" s="182">
        <f t="shared" si="23"/>
        <v>1</v>
      </c>
      <c r="P52" s="183">
        <f>SUM(P46:P51)</f>
        <v>557</v>
      </c>
      <c r="Q52" s="184">
        <f t="shared" si="19"/>
        <v>1</v>
      </c>
      <c r="R52" s="99">
        <f t="shared" si="24"/>
        <v>-29</v>
      </c>
      <c r="S52" s="100">
        <f t="shared" si="25"/>
        <v>-4.9488054607508533E-2</v>
      </c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</row>
    <row r="53" spans="1:63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63" ht="9.75" customHeight="1" thickBo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63">
      <c r="A55" s="29"/>
      <c r="B55" s="297" t="s">
        <v>46</v>
      </c>
      <c r="C55" s="298"/>
      <c r="D55" s="298"/>
      <c r="E55" s="298"/>
      <c r="F55" s="298"/>
      <c r="G55" s="299"/>
      <c r="H55" s="297" t="s">
        <v>47</v>
      </c>
      <c r="I55" s="298"/>
      <c r="J55" s="298"/>
      <c r="K55" s="298"/>
      <c r="L55" s="298"/>
      <c r="M55" s="298"/>
      <c r="N55" s="300" t="s">
        <v>16</v>
      </c>
      <c r="O55" s="301"/>
      <c r="P55" s="301"/>
      <c r="Q55" s="301"/>
      <c r="R55" s="301"/>
      <c r="S55" s="302"/>
    </row>
    <row r="56" spans="1:63">
      <c r="A56" s="30"/>
      <c r="B56" s="284" t="s">
        <v>120</v>
      </c>
      <c r="C56" s="284"/>
      <c r="D56" s="284" t="s">
        <v>125</v>
      </c>
      <c r="E56" s="284"/>
      <c r="F56" s="285" t="s">
        <v>57</v>
      </c>
      <c r="G56" s="286"/>
      <c r="H56" s="284" t="s">
        <v>120</v>
      </c>
      <c r="I56" s="284"/>
      <c r="J56" s="284" t="s">
        <v>125</v>
      </c>
      <c r="K56" s="284"/>
      <c r="L56" s="285" t="s">
        <v>57</v>
      </c>
      <c r="M56" s="287"/>
      <c r="N56" s="284" t="s">
        <v>120</v>
      </c>
      <c r="O56" s="284"/>
      <c r="P56" s="284" t="s">
        <v>125</v>
      </c>
      <c r="Q56" s="284"/>
      <c r="R56" s="306" t="s">
        <v>57</v>
      </c>
      <c r="S56" s="307"/>
    </row>
    <row r="57" spans="1:63">
      <c r="A57" s="106"/>
      <c r="B57" s="168" t="s">
        <v>50</v>
      </c>
      <c r="C57" s="168" t="s">
        <v>49</v>
      </c>
      <c r="D57" s="168" t="s">
        <v>50</v>
      </c>
      <c r="E57" s="168" t="s">
        <v>49</v>
      </c>
      <c r="F57" s="168" t="s">
        <v>50</v>
      </c>
      <c r="G57" s="168" t="s">
        <v>49</v>
      </c>
      <c r="H57" s="168" t="s">
        <v>50</v>
      </c>
      <c r="I57" s="168" t="s">
        <v>49</v>
      </c>
      <c r="J57" s="168" t="s">
        <v>50</v>
      </c>
      <c r="K57" s="168" t="s">
        <v>49</v>
      </c>
      <c r="L57" s="168" t="s">
        <v>50</v>
      </c>
      <c r="M57" s="168" t="s">
        <v>49</v>
      </c>
      <c r="N57" s="133" t="s">
        <v>50</v>
      </c>
      <c r="O57" s="170" t="s">
        <v>49</v>
      </c>
      <c r="P57" s="170" t="s">
        <v>50</v>
      </c>
      <c r="Q57" s="170" t="s">
        <v>49</v>
      </c>
      <c r="R57" s="170" t="s">
        <v>50</v>
      </c>
      <c r="S57" s="172" t="s">
        <v>49</v>
      </c>
    </row>
    <row r="58" spans="1:63">
      <c r="A58" s="173" t="s">
        <v>51</v>
      </c>
      <c r="B58" s="78">
        <v>2</v>
      </c>
      <c r="C58" s="25">
        <f>B58/$B$64</f>
        <v>1.0050251256281407E-2</v>
      </c>
      <c r="D58" s="78">
        <v>2</v>
      </c>
      <c r="E58" s="25">
        <f>D58/$D$64</f>
        <v>1.0256410256410256E-2</v>
      </c>
      <c r="F58" s="31">
        <f>D58-B58</f>
        <v>0</v>
      </c>
      <c r="G58" s="25">
        <f>F58/B58</f>
        <v>0</v>
      </c>
      <c r="H58" s="78">
        <v>0</v>
      </c>
      <c r="I58" s="25">
        <f>H58/$H$64</f>
        <v>0</v>
      </c>
      <c r="J58" s="78">
        <v>0</v>
      </c>
      <c r="K58" s="25">
        <f>J58/$J$64</f>
        <v>0</v>
      </c>
      <c r="L58" s="31">
        <f>J58-H58</f>
        <v>0</v>
      </c>
      <c r="M58" s="25" t="e">
        <f t="shared" ref="M58:M64" si="26">L58/H58</f>
        <v>#DIV/0!</v>
      </c>
      <c r="N58" s="82">
        <f t="shared" ref="N58:N63" si="27">B34+H34+N34+B46+H46+N46+B58+H58</f>
        <v>10</v>
      </c>
      <c r="O58" s="83">
        <f>N58/$N$64</f>
        <v>1.9275250578257518E-3</v>
      </c>
      <c r="P58" s="82">
        <f t="shared" ref="P58:P63" si="28">D34+J34+P34+D46+J46+P46+D58+J58</f>
        <v>11</v>
      </c>
      <c r="Q58" s="84">
        <f>P58/$P$64</f>
        <v>2.5293170843872156E-3</v>
      </c>
      <c r="R58" s="85">
        <f>P58-N58</f>
        <v>1</v>
      </c>
      <c r="S58" s="174">
        <f>R58/N58</f>
        <v>0.1</v>
      </c>
    </row>
    <row r="59" spans="1:63" ht="30">
      <c r="A59" s="173" t="s">
        <v>52</v>
      </c>
      <c r="B59" s="78">
        <v>100</v>
      </c>
      <c r="C59" s="25">
        <f t="shared" ref="C59:C64" si="29">B59/$B$64</f>
        <v>0.50251256281407031</v>
      </c>
      <c r="D59" s="78">
        <v>96</v>
      </c>
      <c r="E59" s="25">
        <f t="shared" ref="E59:E64" si="30">D59/$D$64</f>
        <v>0.49230769230769234</v>
      </c>
      <c r="F59" s="32">
        <f t="shared" ref="F59:F64" si="31">D59-B59</f>
        <v>-4</v>
      </c>
      <c r="G59" s="25">
        <f t="shared" ref="G59:G64" si="32">F59/B59</f>
        <v>-0.04</v>
      </c>
      <c r="H59" s="78">
        <v>6</v>
      </c>
      <c r="I59" s="25">
        <f t="shared" ref="I59:I64" si="33">H59/$H$64</f>
        <v>0.46153846153846156</v>
      </c>
      <c r="J59" s="78">
        <v>7</v>
      </c>
      <c r="K59" s="25">
        <f t="shared" ref="K59:K64" si="34">J59/$J$64</f>
        <v>0.5</v>
      </c>
      <c r="L59" s="32">
        <f t="shared" ref="L59:L64" si="35">J59-H59</f>
        <v>1</v>
      </c>
      <c r="M59" s="25">
        <f t="shared" si="26"/>
        <v>0.16666666666666666</v>
      </c>
      <c r="N59" s="82">
        <f t="shared" si="27"/>
        <v>545</v>
      </c>
      <c r="O59" s="83">
        <f t="shared" ref="O59:O64" si="36">N59/$N$64</f>
        <v>0.10505011565150348</v>
      </c>
      <c r="P59" s="82">
        <f t="shared" si="28"/>
        <v>516</v>
      </c>
      <c r="Q59" s="86">
        <f t="shared" ref="Q59:Q64" si="37">P59/$P$64</f>
        <v>0.11864796504943666</v>
      </c>
      <c r="R59" s="85">
        <f t="shared" ref="R59:R64" si="38">P59-N59</f>
        <v>-29</v>
      </c>
      <c r="S59" s="175">
        <f t="shared" ref="S59:S64" si="39">R59/N59</f>
        <v>-5.321100917431193E-2</v>
      </c>
    </row>
    <row r="60" spans="1:63" ht="30">
      <c r="A60" s="173" t="s">
        <v>53</v>
      </c>
      <c r="B60" s="78">
        <v>59</v>
      </c>
      <c r="C60" s="25">
        <f t="shared" si="29"/>
        <v>0.29648241206030151</v>
      </c>
      <c r="D60" s="78">
        <v>66</v>
      </c>
      <c r="E60" s="25">
        <f t="shared" si="30"/>
        <v>0.33846153846153848</v>
      </c>
      <c r="F60" s="32">
        <f t="shared" si="31"/>
        <v>7</v>
      </c>
      <c r="G60" s="25">
        <f t="shared" si="32"/>
        <v>0.11864406779661017</v>
      </c>
      <c r="H60" s="78">
        <v>3</v>
      </c>
      <c r="I60" s="25">
        <f t="shared" si="33"/>
        <v>0.23076923076923078</v>
      </c>
      <c r="J60" s="78">
        <v>4</v>
      </c>
      <c r="K60" s="25">
        <f t="shared" si="34"/>
        <v>0.2857142857142857</v>
      </c>
      <c r="L60" s="32">
        <f t="shared" si="35"/>
        <v>1</v>
      </c>
      <c r="M60" s="25">
        <f t="shared" si="26"/>
        <v>0.33333333333333331</v>
      </c>
      <c r="N60" s="82">
        <f t="shared" si="27"/>
        <v>1313</v>
      </c>
      <c r="O60" s="83">
        <f t="shared" si="36"/>
        <v>0.25308404009252122</v>
      </c>
      <c r="P60" s="82">
        <f t="shared" si="28"/>
        <v>1240</v>
      </c>
      <c r="Q60" s="86">
        <f t="shared" si="37"/>
        <v>0.28512301678546792</v>
      </c>
      <c r="R60" s="85">
        <f t="shared" si="38"/>
        <v>-73</v>
      </c>
      <c r="S60" s="175">
        <f t="shared" si="39"/>
        <v>-5.5597867479055596E-2</v>
      </c>
    </row>
    <row r="61" spans="1:63" ht="45">
      <c r="A61" s="173" t="s">
        <v>54</v>
      </c>
      <c r="B61" s="78">
        <v>13</v>
      </c>
      <c r="C61" s="25">
        <f t="shared" si="29"/>
        <v>6.5326633165829151E-2</v>
      </c>
      <c r="D61" s="78">
        <v>11</v>
      </c>
      <c r="E61" s="25">
        <f t="shared" si="30"/>
        <v>5.6410256410256411E-2</v>
      </c>
      <c r="F61" s="32">
        <f t="shared" si="31"/>
        <v>-2</v>
      </c>
      <c r="G61" s="25">
        <f t="shared" si="32"/>
        <v>-0.15384615384615385</v>
      </c>
      <c r="H61" s="78">
        <v>0</v>
      </c>
      <c r="I61" s="25">
        <f t="shared" si="33"/>
        <v>0</v>
      </c>
      <c r="J61" s="78">
        <v>0</v>
      </c>
      <c r="K61" s="25">
        <f t="shared" si="34"/>
        <v>0</v>
      </c>
      <c r="L61" s="32">
        <f t="shared" si="35"/>
        <v>0</v>
      </c>
      <c r="M61" s="25" t="e">
        <f t="shared" si="26"/>
        <v>#DIV/0!</v>
      </c>
      <c r="N61" s="82">
        <f t="shared" si="27"/>
        <v>432</v>
      </c>
      <c r="O61" s="83">
        <f t="shared" si="36"/>
        <v>8.326908249807248E-2</v>
      </c>
      <c r="P61" s="82">
        <f t="shared" si="28"/>
        <v>399</v>
      </c>
      <c r="Q61" s="86">
        <f t="shared" si="37"/>
        <v>9.1745228788227176E-2</v>
      </c>
      <c r="R61" s="85">
        <f t="shared" si="38"/>
        <v>-33</v>
      </c>
      <c r="S61" s="175">
        <f t="shared" si="39"/>
        <v>-7.6388888888888895E-2</v>
      </c>
    </row>
    <row r="62" spans="1:63" ht="30">
      <c r="A62" s="173" t="s">
        <v>55</v>
      </c>
      <c r="B62" s="78">
        <v>11</v>
      </c>
      <c r="C62" s="25">
        <f t="shared" si="29"/>
        <v>5.5276381909547742E-2</v>
      </c>
      <c r="D62" s="78">
        <v>9</v>
      </c>
      <c r="E62" s="25">
        <f t="shared" si="30"/>
        <v>4.6153846153846156E-2</v>
      </c>
      <c r="F62" s="32">
        <f t="shared" si="31"/>
        <v>-2</v>
      </c>
      <c r="G62" s="25">
        <f t="shared" si="32"/>
        <v>-0.18181818181818182</v>
      </c>
      <c r="H62" s="78">
        <v>2</v>
      </c>
      <c r="I62" s="25">
        <f t="shared" si="33"/>
        <v>0.15384615384615385</v>
      </c>
      <c r="J62" s="78">
        <v>2</v>
      </c>
      <c r="K62" s="25">
        <f t="shared" si="34"/>
        <v>0.14285714285714285</v>
      </c>
      <c r="L62" s="32">
        <f t="shared" si="35"/>
        <v>0</v>
      </c>
      <c r="M62" s="25">
        <f t="shared" si="26"/>
        <v>0</v>
      </c>
      <c r="N62" s="82">
        <f t="shared" si="27"/>
        <v>392</v>
      </c>
      <c r="O62" s="83">
        <f t="shared" si="36"/>
        <v>7.5558982266769464E-2</v>
      </c>
      <c r="P62" s="82">
        <f t="shared" si="28"/>
        <v>346</v>
      </c>
      <c r="Q62" s="86">
        <f t="shared" si="37"/>
        <v>7.9558519199816047E-2</v>
      </c>
      <c r="R62" s="85">
        <f t="shared" si="38"/>
        <v>-46</v>
      </c>
      <c r="S62" s="175">
        <f t="shared" si="39"/>
        <v>-0.11734693877551021</v>
      </c>
    </row>
    <row r="63" spans="1:63" ht="30.75" thickBot="1">
      <c r="A63" s="173" t="s">
        <v>56</v>
      </c>
      <c r="B63" s="78">
        <v>14</v>
      </c>
      <c r="C63" s="25">
        <f t="shared" si="29"/>
        <v>7.0351758793969849E-2</v>
      </c>
      <c r="D63" s="78">
        <v>11</v>
      </c>
      <c r="E63" s="25">
        <f t="shared" si="30"/>
        <v>5.6410256410256411E-2</v>
      </c>
      <c r="F63" s="32">
        <f t="shared" si="31"/>
        <v>-3</v>
      </c>
      <c r="G63" s="25">
        <f t="shared" si="32"/>
        <v>-0.21428571428571427</v>
      </c>
      <c r="H63" s="78">
        <v>2</v>
      </c>
      <c r="I63" s="25">
        <f t="shared" si="33"/>
        <v>0.15384615384615385</v>
      </c>
      <c r="J63" s="78">
        <v>1</v>
      </c>
      <c r="K63" s="25">
        <f t="shared" si="34"/>
        <v>7.1428571428571425E-2</v>
      </c>
      <c r="L63" s="32">
        <f t="shared" si="35"/>
        <v>-1</v>
      </c>
      <c r="M63" s="25">
        <f t="shared" si="26"/>
        <v>-0.5</v>
      </c>
      <c r="N63" s="82">
        <f t="shared" si="27"/>
        <v>2496</v>
      </c>
      <c r="O63" s="83">
        <f t="shared" si="36"/>
        <v>0.48111025443330763</v>
      </c>
      <c r="P63" s="82">
        <f t="shared" si="28"/>
        <v>1837</v>
      </c>
      <c r="Q63" s="86">
        <f t="shared" si="37"/>
        <v>0.42239595309266498</v>
      </c>
      <c r="R63" s="87">
        <f t="shared" si="38"/>
        <v>-659</v>
      </c>
      <c r="S63" s="176">
        <f t="shared" si="39"/>
        <v>-0.2640224358974359</v>
      </c>
    </row>
    <row r="64" spans="1:63" s="81" customFormat="1" ht="15.75" thickBot="1">
      <c r="A64" s="107" t="s">
        <v>16</v>
      </c>
      <c r="B64" s="108">
        <f>SUM(B58:B63)</f>
        <v>199</v>
      </c>
      <c r="C64" s="109">
        <f t="shared" si="29"/>
        <v>1</v>
      </c>
      <c r="D64" s="108">
        <f>SUM(D58:D63)</f>
        <v>195</v>
      </c>
      <c r="E64" s="109">
        <f t="shared" si="30"/>
        <v>1</v>
      </c>
      <c r="F64" s="108">
        <f t="shared" si="31"/>
        <v>-4</v>
      </c>
      <c r="G64" s="109">
        <f t="shared" si="32"/>
        <v>-2.0100502512562814E-2</v>
      </c>
      <c r="H64" s="108">
        <f>SUM(H58:H63)</f>
        <v>13</v>
      </c>
      <c r="I64" s="109">
        <f t="shared" si="33"/>
        <v>1</v>
      </c>
      <c r="J64" s="108">
        <f>SUM(J58:J63)</f>
        <v>14</v>
      </c>
      <c r="K64" s="109">
        <f t="shared" si="34"/>
        <v>1</v>
      </c>
      <c r="L64" s="108">
        <f t="shared" si="35"/>
        <v>1</v>
      </c>
      <c r="M64" s="121">
        <f t="shared" si="26"/>
        <v>7.6923076923076927E-2</v>
      </c>
      <c r="N64" s="177">
        <f>B40+H40+N40+B52+H52+N52+B64+H64</f>
        <v>5188</v>
      </c>
      <c r="O64" s="109">
        <f t="shared" si="36"/>
        <v>1</v>
      </c>
      <c r="P64" s="108">
        <f>D40+J40+P40+D52+J52+P52+D64+J64</f>
        <v>4349</v>
      </c>
      <c r="Q64" s="196">
        <f t="shared" si="37"/>
        <v>1</v>
      </c>
      <c r="R64" s="179">
        <f t="shared" si="38"/>
        <v>-839</v>
      </c>
      <c r="S64" s="178">
        <f t="shared" si="39"/>
        <v>-0.16171935235158058</v>
      </c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</row>
    <row r="65" spans="1:19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1:19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1:19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:19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19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19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:19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:19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</sheetData>
  <mergeCells count="50">
    <mergeCell ref="B18:M18"/>
    <mergeCell ref="J19:K19"/>
    <mergeCell ref="L19:M19"/>
    <mergeCell ref="H19:I19"/>
    <mergeCell ref="B19:C19"/>
    <mergeCell ref="D19:E19"/>
    <mergeCell ref="F19:G19"/>
    <mergeCell ref="B4:M4"/>
    <mergeCell ref="B5:C5"/>
    <mergeCell ref="D5:E5"/>
    <mergeCell ref="F5:G5"/>
    <mergeCell ref="H5:I5"/>
    <mergeCell ref="J5:K5"/>
    <mergeCell ref="L5:M5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R44:S44"/>
    <mergeCell ref="B43:G43"/>
    <mergeCell ref="H43:M43"/>
    <mergeCell ref="N43:S43"/>
    <mergeCell ref="N32:O32"/>
    <mergeCell ref="P32:Q32"/>
    <mergeCell ref="H32:I32"/>
    <mergeCell ref="L32:M32"/>
    <mergeCell ref="J32:K32"/>
    <mergeCell ref="L56:M56"/>
    <mergeCell ref="N56:O56"/>
    <mergeCell ref="N31:S31"/>
    <mergeCell ref="H31:M31"/>
    <mergeCell ref="H44:I44"/>
    <mergeCell ref="P44:Q44"/>
    <mergeCell ref="B56:C56"/>
    <mergeCell ref="D56:E56"/>
    <mergeCell ref="F56:G56"/>
    <mergeCell ref="H56:I56"/>
    <mergeCell ref="J56:K5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topLeftCell="O1" zoomScale="75" workbookViewId="0">
      <selection activeCell="AH20" sqref="AH20"/>
    </sheetView>
  </sheetViews>
  <sheetFormatPr defaultRowHeight="15"/>
  <cols>
    <col min="1" max="1" width="1.140625" customWidth="1"/>
    <col min="2" max="2" width="18.7109375" customWidth="1"/>
    <col min="3" max="3" width="6.5703125" customWidth="1"/>
    <col min="4" max="4" width="6.42578125" customWidth="1"/>
    <col min="5" max="5" width="6" customWidth="1"/>
    <col min="6" max="6" width="7.5703125" customWidth="1"/>
    <col min="7" max="7" width="6.5703125" bestFit="1" customWidth="1"/>
    <col min="8" max="8" width="7" customWidth="1"/>
    <col min="9" max="9" width="5.85546875" customWidth="1"/>
    <col min="10" max="10" width="6.5703125" customWidth="1"/>
    <col min="11" max="11" width="5.85546875" customWidth="1"/>
    <col min="12" max="12" width="8.140625" bestFit="1" customWidth="1"/>
    <col min="13" max="13" width="6.5703125" bestFit="1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8.140625" bestFit="1" customWidth="1"/>
    <col min="19" max="19" width="5.85546875" customWidth="1"/>
    <col min="20" max="20" width="7.85546875" bestFit="1" customWidth="1"/>
    <col min="21" max="21" width="6.140625" customWidth="1"/>
    <col min="22" max="22" width="6.85546875" customWidth="1"/>
    <col min="23" max="23" width="6.28515625" customWidth="1"/>
    <col min="24" max="24" width="7" customWidth="1"/>
    <col min="25" max="25" width="6.5703125" bestFit="1" customWidth="1"/>
    <col min="26" max="26" width="7.42578125" customWidth="1"/>
    <col min="27" max="27" width="6" customWidth="1"/>
    <col min="28" max="28" width="7" customWidth="1"/>
    <col min="29" max="29" width="6.5703125" customWidth="1"/>
    <col min="30" max="30" width="7" customWidth="1"/>
    <col min="31" max="31" width="6" customWidth="1"/>
    <col min="32" max="32" width="7" customWidth="1"/>
    <col min="33" max="33" width="6.85546875" customWidth="1"/>
    <col min="34" max="36" width="7" customWidth="1"/>
    <col min="37" max="37" width="6.42578125" customWidth="1"/>
    <col min="38" max="38" width="6.7109375" customWidth="1"/>
  </cols>
  <sheetData>
    <row r="1" spans="1:39" s="56" customFormat="1">
      <c r="B1" s="54" t="s">
        <v>64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9" s="56" customFormat="1" ht="15.75" thickBot="1">
      <c r="B2" s="54" t="s">
        <v>116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39" s="56" customFormat="1" ht="15.75" thickBot="1">
      <c r="A3" s="137"/>
      <c r="B3" s="58" t="s">
        <v>24</v>
      </c>
      <c r="C3" s="324" t="s">
        <v>0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6"/>
    </row>
    <row r="4" spans="1:39" s="56" customFormat="1" ht="15.75" thickBot="1">
      <c r="A4" s="138"/>
      <c r="B4" s="60"/>
      <c r="C4" s="318" t="s">
        <v>2</v>
      </c>
      <c r="D4" s="319"/>
      <c r="E4" s="319"/>
      <c r="F4" s="319"/>
      <c r="G4" s="319"/>
      <c r="H4" s="320"/>
      <c r="I4" s="318" t="s">
        <v>3</v>
      </c>
      <c r="J4" s="319"/>
      <c r="K4" s="319"/>
      <c r="L4" s="319"/>
      <c r="M4" s="319"/>
      <c r="N4" s="320"/>
      <c r="O4" s="318" t="s">
        <v>4</v>
      </c>
      <c r="P4" s="319"/>
      <c r="Q4" s="319"/>
      <c r="R4" s="319"/>
      <c r="S4" s="319"/>
      <c r="T4" s="320"/>
      <c r="U4" s="318" t="s">
        <v>5</v>
      </c>
      <c r="V4" s="319"/>
      <c r="W4" s="319"/>
      <c r="X4" s="319"/>
      <c r="Y4" s="319"/>
      <c r="Z4" s="320"/>
      <c r="AA4" s="318" t="s">
        <v>6</v>
      </c>
      <c r="AB4" s="319"/>
      <c r="AC4" s="319"/>
      <c r="AD4" s="319"/>
      <c r="AE4" s="319"/>
      <c r="AF4" s="202"/>
      <c r="AG4" s="328" t="s">
        <v>1</v>
      </c>
      <c r="AH4" s="329"/>
      <c r="AI4" s="330"/>
      <c r="AJ4" s="331"/>
      <c r="AK4" s="331"/>
      <c r="AL4" s="332"/>
    </row>
    <row r="5" spans="1:39" s="56" customFormat="1" ht="15.75" thickBot="1">
      <c r="A5" s="139"/>
      <c r="B5" s="61"/>
      <c r="C5" s="321" t="s">
        <v>122</v>
      </c>
      <c r="D5" s="322"/>
      <c r="E5" s="321" t="s">
        <v>128</v>
      </c>
      <c r="F5" s="322"/>
      <c r="G5" s="327" t="s">
        <v>80</v>
      </c>
      <c r="H5" s="322"/>
      <c r="I5" s="321" t="s">
        <v>122</v>
      </c>
      <c r="J5" s="322"/>
      <c r="K5" s="321" t="s">
        <v>128</v>
      </c>
      <c r="L5" s="322"/>
      <c r="M5" s="321" t="s">
        <v>80</v>
      </c>
      <c r="N5" s="323"/>
      <c r="O5" s="321" t="s">
        <v>122</v>
      </c>
      <c r="P5" s="322"/>
      <c r="Q5" s="321" t="s">
        <v>128</v>
      </c>
      <c r="R5" s="322"/>
      <c r="S5" s="321" t="s">
        <v>80</v>
      </c>
      <c r="T5" s="323"/>
      <c r="U5" s="321" t="s">
        <v>122</v>
      </c>
      <c r="V5" s="322"/>
      <c r="W5" s="321" t="s">
        <v>128</v>
      </c>
      <c r="X5" s="322"/>
      <c r="Y5" s="321" t="s">
        <v>80</v>
      </c>
      <c r="Z5" s="323"/>
      <c r="AA5" s="321" t="s">
        <v>122</v>
      </c>
      <c r="AB5" s="322"/>
      <c r="AC5" s="321" t="s">
        <v>128</v>
      </c>
      <c r="AD5" s="322"/>
      <c r="AE5" s="321" t="s">
        <v>80</v>
      </c>
      <c r="AF5" s="323"/>
      <c r="AG5" s="321" t="s">
        <v>122</v>
      </c>
      <c r="AH5" s="322"/>
      <c r="AI5" s="321" t="s">
        <v>128</v>
      </c>
      <c r="AJ5" s="322"/>
      <c r="AK5" s="327" t="s">
        <v>80</v>
      </c>
      <c r="AL5" s="333"/>
      <c r="AM5" s="62"/>
    </row>
    <row r="6" spans="1:39" s="56" customFormat="1">
      <c r="A6" s="138"/>
      <c r="B6" s="59"/>
      <c r="C6" s="63" t="s">
        <v>48</v>
      </c>
      <c r="D6" s="64" t="s">
        <v>49</v>
      </c>
      <c r="E6" s="64" t="s">
        <v>48</v>
      </c>
      <c r="F6" s="64" t="s">
        <v>49</v>
      </c>
      <c r="G6" s="64" t="s">
        <v>48</v>
      </c>
      <c r="H6" s="64" t="s">
        <v>49</v>
      </c>
      <c r="I6" s="64" t="s">
        <v>48</v>
      </c>
      <c r="J6" s="197" t="s">
        <v>49</v>
      </c>
      <c r="K6" s="197" t="s">
        <v>48</v>
      </c>
      <c r="L6" s="197" t="s">
        <v>49</v>
      </c>
      <c r="M6" s="197" t="s">
        <v>48</v>
      </c>
      <c r="N6" s="197" t="s">
        <v>49</v>
      </c>
      <c r="O6" s="197" t="s">
        <v>48</v>
      </c>
      <c r="P6" s="197" t="s">
        <v>49</v>
      </c>
      <c r="Q6" s="197" t="s">
        <v>48</v>
      </c>
      <c r="R6" s="197" t="s">
        <v>49</v>
      </c>
      <c r="S6" s="197" t="s">
        <v>48</v>
      </c>
      <c r="T6" s="197" t="s">
        <v>49</v>
      </c>
      <c r="U6" s="197" t="s">
        <v>48</v>
      </c>
      <c r="V6" s="197" t="s">
        <v>49</v>
      </c>
      <c r="W6" s="197" t="s">
        <v>48</v>
      </c>
      <c r="X6" s="197" t="s">
        <v>49</v>
      </c>
      <c r="Y6" s="197" t="s">
        <v>48</v>
      </c>
      <c r="Z6" s="197" t="s">
        <v>49</v>
      </c>
      <c r="AA6" s="197" t="s">
        <v>48</v>
      </c>
      <c r="AB6" s="197" t="s">
        <v>49</v>
      </c>
      <c r="AC6" s="197" t="s">
        <v>48</v>
      </c>
      <c r="AD6" s="197" t="s">
        <v>49</v>
      </c>
      <c r="AE6" s="197" t="s">
        <v>48</v>
      </c>
      <c r="AF6" s="197" t="s">
        <v>49</v>
      </c>
      <c r="AG6" s="197" t="s">
        <v>48</v>
      </c>
      <c r="AH6" s="197" t="s">
        <v>49</v>
      </c>
      <c r="AI6" s="197" t="s">
        <v>48</v>
      </c>
      <c r="AJ6" s="64" t="s">
        <v>49</v>
      </c>
      <c r="AK6" s="64" t="s">
        <v>48</v>
      </c>
      <c r="AL6" s="65" t="s">
        <v>49</v>
      </c>
      <c r="AM6" s="62"/>
    </row>
    <row r="7" spans="1:39" s="56" customFormat="1" ht="30">
      <c r="A7" s="101"/>
      <c r="B7" s="141" t="s">
        <v>17</v>
      </c>
      <c r="C7" s="78">
        <v>1801</v>
      </c>
      <c r="D7" s="66">
        <f t="shared" ref="D7:D14" si="0">C7/$C$14</f>
        <v>0.91934660541092394</v>
      </c>
      <c r="E7" s="78">
        <v>1484</v>
      </c>
      <c r="F7" s="66">
        <f>E7/$E$14</f>
        <v>0.902676399026764</v>
      </c>
      <c r="G7" s="67">
        <f>E7-C7</f>
        <v>-317</v>
      </c>
      <c r="H7" s="66">
        <f>G7/C7</f>
        <v>-0.17601332593003888</v>
      </c>
      <c r="I7" s="78">
        <v>1185</v>
      </c>
      <c r="J7" s="66">
        <f t="shared" ref="J7:J14" si="1">I7/$I$14</f>
        <v>0.85559566787003605</v>
      </c>
      <c r="K7" s="78">
        <v>1053</v>
      </c>
      <c r="L7" s="66">
        <f t="shared" ref="L7:L14" si="2">K7/$K$14</f>
        <v>0.83109707971586422</v>
      </c>
      <c r="M7" s="67">
        <f>K7-I7</f>
        <v>-132</v>
      </c>
      <c r="N7" s="66">
        <f>M7/I7</f>
        <v>-0.11139240506329114</v>
      </c>
      <c r="O7" s="78">
        <v>127</v>
      </c>
      <c r="P7" s="66">
        <f>O7/$O$14</f>
        <v>0.92028985507246375</v>
      </c>
      <c r="Q7" s="78">
        <v>117</v>
      </c>
      <c r="R7" s="66">
        <f>Q7/$Q$14</f>
        <v>0.90697674418604646</v>
      </c>
      <c r="S7" s="67">
        <f>Q7-O7</f>
        <v>-10</v>
      </c>
      <c r="T7" s="66">
        <f>S7/O7</f>
        <v>-7.874015748031496E-2</v>
      </c>
      <c r="U7" s="78">
        <v>1583</v>
      </c>
      <c r="V7" s="66">
        <f t="shared" ref="V7:V14" si="3">U7/$U$14</f>
        <v>0.86834887547997808</v>
      </c>
      <c r="W7" s="78">
        <v>1289</v>
      </c>
      <c r="X7" s="66">
        <f t="shared" ref="X7:X14" si="4">W7/$W$14</f>
        <v>0.84914361001317518</v>
      </c>
      <c r="Y7" s="67">
        <f>W7-U7</f>
        <v>-294</v>
      </c>
      <c r="Z7" s="66">
        <f>Y7/U7</f>
        <v>-0.18572331017056223</v>
      </c>
      <c r="AA7" s="78">
        <v>492</v>
      </c>
      <c r="AB7" s="66">
        <f t="shared" ref="AB7:AB14" si="5">AA7/$AA$14</f>
        <v>0.70285714285714285</v>
      </c>
      <c r="AC7" s="78">
        <v>406</v>
      </c>
      <c r="AD7" s="66">
        <f t="shared" ref="AD7:AD14" si="6">AC7/$AC$14</f>
        <v>0.63836477987421381</v>
      </c>
      <c r="AE7" s="67">
        <f>AC7-AA7</f>
        <v>-86</v>
      </c>
      <c r="AF7" s="66">
        <f>AE7/AA7</f>
        <v>-0.17479674796747968</v>
      </c>
      <c r="AG7" s="67">
        <f t="shared" ref="AG7:AG13" si="7">C7+I7+O7+U7+AA7</f>
        <v>5188</v>
      </c>
      <c r="AH7" s="66">
        <f t="shared" ref="AH7:AH14" si="8">AG7/$AG$14</f>
        <v>0.86394671107410492</v>
      </c>
      <c r="AI7" s="67">
        <f t="shared" ref="AI7:AI13" si="9">E7+K7+Q7+W7+AC7</f>
        <v>4349</v>
      </c>
      <c r="AJ7" s="66">
        <f t="shared" ref="AJ7:AJ14" si="10">AI7/$AI$14</f>
        <v>0.8373122834039276</v>
      </c>
      <c r="AK7" s="67">
        <f>AI7-AG7</f>
        <v>-839</v>
      </c>
      <c r="AL7" s="142">
        <f>AK7/AG7</f>
        <v>-0.16171935235158058</v>
      </c>
    </row>
    <row r="8" spans="1:39" s="56" customFormat="1" ht="30">
      <c r="A8" s="102"/>
      <c r="B8" s="143" t="s">
        <v>18</v>
      </c>
      <c r="C8" s="78">
        <v>70</v>
      </c>
      <c r="D8" s="66">
        <f t="shared" si="0"/>
        <v>3.5732516590096991E-2</v>
      </c>
      <c r="E8" s="78">
        <v>67</v>
      </c>
      <c r="F8" s="66">
        <f>E8/$E$14</f>
        <v>4.0754257907542578E-2</v>
      </c>
      <c r="G8" s="67">
        <f t="shared" ref="G8:G14" si="11">E8-C8</f>
        <v>-3</v>
      </c>
      <c r="H8" s="66">
        <f t="shared" ref="H8:H14" si="12">G8/C8</f>
        <v>-4.2857142857142858E-2</v>
      </c>
      <c r="I8" s="78">
        <v>96</v>
      </c>
      <c r="J8" s="66">
        <f t="shared" si="1"/>
        <v>6.9314079422382671E-2</v>
      </c>
      <c r="K8" s="78">
        <v>103</v>
      </c>
      <c r="L8" s="66">
        <f t="shared" si="2"/>
        <v>8.129439621152329E-2</v>
      </c>
      <c r="M8" s="67">
        <f t="shared" ref="M8:M14" si="13">K8-I8</f>
        <v>7</v>
      </c>
      <c r="N8" s="66">
        <f t="shared" ref="N8:N14" si="14">M8/I8</f>
        <v>7.2916666666666671E-2</v>
      </c>
      <c r="O8" s="78">
        <v>7</v>
      </c>
      <c r="P8" s="66">
        <f t="shared" ref="P8:P14" si="15">O8/$O$14</f>
        <v>5.0724637681159424E-2</v>
      </c>
      <c r="Q8" s="78">
        <v>5</v>
      </c>
      <c r="R8" s="66">
        <f t="shared" ref="R8:R14" si="16">Q8/$Q$14</f>
        <v>3.875968992248062E-2</v>
      </c>
      <c r="S8" s="67">
        <f t="shared" ref="S8:S14" si="17">Q8-O8</f>
        <v>-2</v>
      </c>
      <c r="T8" s="66">
        <f t="shared" ref="T8:T14" si="18">S8/O8</f>
        <v>-0.2857142857142857</v>
      </c>
      <c r="U8" s="78">
        <v>97</v>
      </c>
      <c r="V8" s="66">
        <f t="shared" si="3"/>
        <v>5.3208996160175534E-2</v>
      </c>
      <c r="W8" s="78">
        <v>92</v>
      </c>
      <c r="X8" s="66">
        <f t="shared" si="4"/>
        <v>6.0606060606060608E-2</v>
      </c>
      <c r="Y8" s="67">
        <f t="shared" ref="Y8:Y14" si="19">W8-U8</f>
        <v>-5</v>
      </c>
      <c r="Z8" s="66">
        <f t="shared" ref="Z8:Z14" si="20">Y8/U8</f>
        <v>-5.1546391752577317E-2</v>
      </c>
      <c r="AA8" s="78">
        <v>53</v>
      </c>
      <c r="AB8" s="66">
        <f t="shared" si="5"/>
        <v>7.571428571428572E-2</v>
      </c>
      <c r="AC8" s="78">
        <v>55</v>
      </c>
      <c r="AD8" s="66">
        <f t="shared" si="6"/>
        <v>8.6477987421383642E-2</v>
      </c>
      <c r="AE8" s="67">
        <f t="shared" ref="AE8:AE13" si="21">AC8-AA8</f>
        <v>2</v>
      </c>
      <c r="AF8" s="66">
        <f t="shared" ref="AF8:AF14" si="22">AE8/AA8</f>
        <v>3.7735849056603772E-2</v>
      </c>
      <c r="AG8" s="67">
        <f t="shared" si="7"/>
        <v>323</v>
      </c>
      <c r="AH8" s="66">
        <f t="shared" si="8"/>
        <v>5.3788509575353874E-2</v>
      </c>
      <c r="AI8" s="67">
        <f t="shared" si="9"/>
        <v>322</v>
      </c>
      <c r="AJ8" s="55">
        <f t="shared" si="10"/>
        <v>6.1994609164420483E-2</v>
      </c>
      <c r="AK8" s="67">
        <f t="shared" ref="AK8:AK13" si="23">AI8-AG8</f>
        <v>-1</v>
      </c>
      <c r="AL8" s="142">
        <f t="shared" ref="AL8:AL14" si="24">AK8/AG8</f>
        <v>-3.0959752321981426E-3</v>
      </c>
    </row>
    <row r="9" spans="1:39" s="56" customFormat="1" ht="45">
      <c r="A9" s="102"/>
      <c r="B9" s="143" t="s">
        <v>19</v>
      </c>
      <c r="C9" s="78">
        <v>18</v>
      </c>
      <c r="D9" s="66">
        <f t="shared" si="0"/>
        <v>9.1883614088820835E-3</v>
      </c>
      <c r="E9" s="78">
        <v>20</v>
      </c>
      <c r="F9" s="66">
        <f t="shared" ref="F9:F14" si="25">E9/$E$14</f>
        <v>1.2165450121654502E-2</v>
      </c>
      <c r="G9" s="67">
        <f t="shared" si="11"/>
        <v>2</v>
      </c>
      <c r="H9" s="66">
        <f t="shared" si="12"/>
        <v>0.1111111111111111</v>
      </c>
      <c r="I9" s="78">
        <v>16</v>
      </c>
      <c r="J9" s="66">
        <f t="shared" si="1"/>
        <v>1.1552346570397111E-2</v>
      </c>
      <c r="K9" s="78">
        <v>16</v>
      </c>
      <c r="L9" s="66">
        <f t="shared" si="2"/>
        <v>1.2628255722178374E-2</v>
      </c>
      <c r="M9" s="67">
        <f t="shared" si="13"/>
        <v>0</v>
      </c>
      <c r="N9" s="66">
        <f t="shared" si="14"/>
        <v>0</v>
      </c>
      <c r="O9" s="78">
        <v>1</v>
      </c>
      <c r="P9" s="66">
        <f t="shared" si="15"/>
        <v>7.246376811594203E-3</v>
      </c>
      <c r="Q9" s="78">
        <v>2</v>
      </c>
      <c r="R9" s="66">
        <f t="shared" si="16"/>
        <v>1.5503875968992248E-2</v>
      </c>
      <c r="S9" s="67">
        <f t="shared" si="17"/>
        <v>1</v>
      </c>
      <c r="T9" s="66">
        <f t="shared" si="18"/>
        <v>1</v>
      </c>
      <c r="U9" s="78">
        <v>5</v>
      </c>
      <c r="V9" s="66">
        <f t="shared" si="3"/>
        <v>2.7427317608337905E-3</v>
      </c>
      <c r="W9" s="78">
        <v>5</v>
      </c>
      <c r="X9" s="66">
        <f t="shared" si="4"/>
        <v>3.2938076416337285E-3</v>
      </c>
      <c r="Y9" s="67">
        <f t="shared" si="19"/>
        <v>0</v>
      </c>
      <c r="Z9" s="66">
        <f t="shared" si="20"/>
        <v>0</v>
      </c>
      <c r="AA9" s="78">
        <v>17</v>
      </c>
      <c r="AB9" s="66">
        <f t="shared" si="5"/>
        <v>2.4285714285714285E-2</v>
      </c>
      <c r="AC9" s="78">
        <v>20</v>
      </c>
      <c r="AD9" s="66">
        <f t="shared" si="6"/>
        <v>3.1446540880503145E-2</v>
      </c>
      <c r="AE9" s="67">
        <f t="shared" si="21"/>
        <v>3</v>
      </c>
      <c r="AF9" s="66">
        <f t="shared" si="22"/>
        <v>0.17647058823529413</v>
      </c>
      <c r="AG9" s="67">
        <f t="shared" si="7"/>
        <v>57</v>
      </c>
      <c r="AH9" s="66">
        <f t="shared" si="8"/>
        <v>9.4920899250624472E-3</v>
      </c>
      <c r="AI9" s="67">
        <f t="shared" si="9"/>
        <v>63</v>
      </c>
      <c r="AJ9" s="55">
        <f t="shared" si="10"/>
        <v>1.2129380053908356E-2</v>
      </c>
      <c r="AK9" s="67">
        <f t="shared" si="23"/>
        <v>6</v>
      </c>
      <c r="AL9" s="142">
        <f t="shared" si="24"/>
        <v>0.10526315789473684</v>
      </c>
    </row>
    <row r="10" spans="1:39" s="56" customFormat="1" ht="30">
      <c r="A10" s="102"/>
      <c r="B10" s="141" t="s">
        <v>20</v>
      </c>
      <c r="C10" s="78">
        <v>6</v>
      </c>
      <c r="D10" s="66">
        <f t="shared" si="0"/>
        <v>3.0627871362940277E-3</v>
      </c>
      <c r="E10" s="78">
        <v>7</v>
      </c>
      <c r="F10" s="66">
        <f t="shared" si="25"/>
        <v>4.2579075425790754E-3</v>
      </c>
      <c r="G10" s="67">
        <f t="shared" si="11"/>
        <v>1</v>
      </c>
      <c r="H10" s="66">
        <f t="shared" si="12"/>
        <v>0.16666666666666666</v>
      </c>
      <c r="I10" s="78">
        <v>13</v>
      </c>
      <c r="J10" s="66">
        <f t="shared" si="1"/>
        <v>9.3862815884476532E-3</v>
      </c>
      <c r="K10" s="78">
        <v>12</v>
      </c>
      <c r="L10" s="66">
        <f t="shared" si="2"/>
        <v>9.4711917916337814E-3</v>
      </c>
      <c r="M10" s="67">
        <f t="shared" si="13"/>
        <v>-1</v>
      </c>
      <c r="N10" s="66">
        <f t="shared" si="14"/>
        <v>-7.6923076923076927E-2</v>
      </c>
      <c r="O10" s="78"/>
      <c r="P10" s="66">
        <f t="shared" si="15"/>
        <v>0</v>
      </c>
      <c r="Q10" s="78"/>
      <c r="R10" s="66">
        <f t="shared" si="16"/>
        <v>0</v>
      </c>
      <c r="S10" s="67">
        <f t="shared" si="17"/>
        <v>0</v>
      </c>
      <c r="T10" s="66" t="e">
        <f t="shared" si="18"/>
        <v>#DIV/0!</v>
      </c>
      <c r="U10" s="78">
        <v>13</v>
      </c>
      <c r="V10" s="66">
        <f t="shared" si="3"/>
        <v>7.131102578167855E-3</v>
      </c>
      <c r="W10" s="78">
        <v>13</v>
      </c>
      <c r="X10" s="66">
        <f t="shared" si="4"/>
        <v>8.563899868247694E-3</v>
      </c>
      <c r="Y10" s="67">
        <f t="shared" si="19"/>
        <v>0</v>
      </c>
      <c r="Z10" s="66">
        <f t="shared" si="20"/>
        <v>0</v>
      </c>
      <c r="AA10" s="78">
        <v>31</v>
      </c>
      <c r="AB10" s="66">
        <f t="shared" si="5"/>
        <v>4.4285714285714282E-2</v>
      </c>
      <c r="AC10" s="78">
        <v>33</v>
      </c>
      <c r="AD10" s="66">
        <f t="shared" si="6"/>
        <v>5.1886792452830191E-2</v>
      </c>
      <c r="AE10" s="67">
        <f t="shared" si="21"/>
        <v>2</v>
      </c>
      <c r="AF10" s="66">
        <f t="shared" si="22"/>
        <v>6.4516129032258063E-2</v>
      </c>
      <c r="AG10" s="67">
        <f t="shared" si="7"/>
        <v>63</v>
      </c>
      <c r="AH10" s="66">
        <f t="shared" si="8"/>
        <v>1.0491257285595338E-2</v>
      </c>
      <c r="AI10" s="67">
        <f t="shared" si="9"/>
        <v>65</v>
      </c>
      <c r="AJ10" s="55">
        <f t="shared" si="10"/>
        <v>1.2514439738159414E-2</v>
      </c>
      <c r="AK10" s="67">
        <f t="shared" si="23"/>
        <v>2</v>
      </c>
      <c r="AL10" s="142">
        <f t="shared" si="24"/>
        <v>3.1746031746031744E-2</v>
      </c>
    </row>
    <row r="11" spans="1:39" s="56" customFormat="1" ht="16.5" customHeight="1">
      <c r="A11" s="102"/>
      <c r="B11" s="141" t="s">
        <v>21</v>
      </c>
      <c r="C11" s="78">
        <v>57</v>
      </c>
      <c r="D11" s="66">
        <f t="shared" si="0"/>
        <v>2.9096477794793262E-2</v>
      </c>
      <c r="E11" s="78">
        <v>57</v>
      </c>
      <c r="F11" s="66">
        <f t="shared" si="25"/>
        <v>3.4671532846715328E-2</v>
      </c>
      <c r="G11" s="67">
        <f t="shared" si="11"/>
        <v>0</v>
      </c>
      <c r="H11" s="66">
        <f t="shared" si="12"/>
        <v>0</v>
      </c>
      <c r="I11" s="78">
        <v>37</v>
      </c>
      <c r="J11" s="66">
        <f t="shared" si="1"/>
        <v>2.6714801444043323E-2</v>
      </c>
      <c r="K11" s="78">
        <v>39</v>
      </c>
      <c r="L11" s="66">
        <f t="shared" si="2"/>
        <v>3.0781373322809787E-2</v>
      </c>
      <c r="M11" s="67">
        <f t="shared" si="13"/>
        <v>2</v>
      </c>
      <c r="N11" s="66">
        <f t="shared" si="14"/>
        <v>5.4054054054054057E-2</v>
      </c>
      <c r="O11" s="78">
        <v>1</v>
      </c>
      <c r="P11" s="66">
        <f t="shared" si="15"/>
        <v>7.246376811594203E-3</v>
      </c>
      <c r="Q11" s="78">
        <v>1</v>
      </c>
      <c r="R11" s="66">
        <f t="shared" si="16"/>
        <v>7.7519379844961239E-3</v>
      </c>
      <c r="S11" s="67">
        <f t="shared" si="17"/>
        <v>0</v>
      </c>
      <c r="T11" s="66">
        <f t="shared" si="18"/>
        <v>0</v>
      </c>
      <c r="U11" s="78">
        <v>48</v>
      </c>
      <c r="V11" s="66">
        <f t="shared" si="3"/>
        <v>2.6330224904004388E-2</v>
      </c>
      <c r="W11" s="78">
        <v>39</v>
      </c>
      <c r="X11" s="66">
        <f t="shared" si="4"/>
        <v>2.5691699604743084E-2</v>
      </c>
      <c r="Y11" s="67">
        <f t="shared" si="19"/>
        <v>-9</v>
      </c>
      <c r="Z11" s="66">
        <f t="shared" si="20"/>
        <v>-0.1875</v>
      </c>
      <c r="AA11" s="78">
        <v>25</v>
      </c>
      <c r="AB11" s="66">
        <f t="shared" si="5"/>
        <v>3.5714285714285712E-2</v>
      </c>
      <c r="AC11" s="78">
        <v>23</v>
      </c>
      <c r="AD11" s="66">
        <f t="shared" si="6"/>
        <v>3.6163522012578615E-2</v>
      </c>
      <c r="AE11" s="67">
        <f t="shared" si="21"/>
        <v>-2</v>
      </c>
      <c r="AF11" s="66">
        <f t="shared" si="22"/>
        <v>-0.08</v>
      </c>
      <c r="AG11" s="67">
        <f t="shared" si="7"/>
        <v>168</v>
      </c>
      <c r="AH11" s="66">
        <f t="shared" si="8"/>
        <v>2.7976686094920898E-2</v>
      </c>
      <c r="AI11" s="67">
        <f t="shared" si="9"/>
        <v>159</v>
      </c>
      <c r="AJ11" s="55">
        <f t="shared" si="10"/>
        <v>3.0612244897959183E-2</v>
      </c>
      <c r="AK11" s="67">
        <f t="shared" si="23"/>
        <v>-9</v>
      </c>
      <c r="AL11" s="142">
        <f t="shared" si="24"/>
        <v>-5.3571428571428568E-2</v>
      </c>
    </row>
    <row r="12" spans="1:39" s="56" customFormat="1" ht="45">
      <c r="A12" s="102"/>
      <c r="B12" s="141" t="s">
        <v>22</v>
      </c>
      <c r="C12" s="78">
        <v>3</v>
      </c>
      <c r="D12" s="66">
        <f t="shared" si="0"/>
        <v>1.5313935681470138E-3</v>
      </c>
      <c r="E12" s="78">
        <v>5</v>
      </c>
      <c r="F12" s="66">
        <f t="shared" si="25"/>
        <v>3.0413625304136255E-3</v>
      </c>
      <c r="G12" s="67">
        <f t="shared" si="11"/>
        <v>2</v>
      </c>
      <c r="H12" s="66">
        <f t="shared" si="12"/>
        <v>0.66666666666666663</v>
      </c>
      <c r="I12" s="78">
        <v>30</v>
      </c>
      <c r="J12" s="66">
        <f t="shared" si="1"/>
        <v>2.1660649819494584E-2</v>
      </c>
      <c r="K12" s="78">
        <v>33</v>
      </c>
      <c r="L12" s="66">
        <f t="shared" si="2"/>
        <v>2.6045777426992895E-2</v>
      </c>
      <c r="M12" s="67">
        <f t="shared" si="13"/>
        <v>3</v>
      </c>
      <c r="N12" s="66">
        <f t="shared" si="14"/>
        <v>0.1</v>
      </c>
      <c r="O12" s="78">
        <v>2</v>
      </c>
      <c r="P12" s="66">
        <f t="shared" si="15"/>
        <v>1.4492753623188406E-2</v>
      </c>
      <c r="Q12" s="78">
        <v>4</v>
      </c>
      <c r="R12" s="66">
        <f t="shared" si="16"/>
        <v>3.1007751937984496E-2</v>
      </c>
      <c r="S12" s="67">
        <f t="shared" si="17"/>
        <v>2</v>
      </c>
      <c r="T12" s="66">
        <f t="shared" si="18"/>
        <v>1</v>
      </c>
      <c r="U12" s="78">
        <v>52</v>
      </c>
      <c r="V12" s="66">
        <f t="shared" si="3"/>
        <v>2.852441031267142E-2</v>
      </c>
      <c r="W12" s="78">
        <v>58</v>
      </c>
      <c r="X12" s="66">
        <f t="shared" si="4"/>
        <v>3.8208168642951248E-2</v>
      </c>
      <c r="Y12" s="67">
        <f t="shared" si="19"/>
        <v>6</v>
      </c>
      <c r="Z12" s="66">
        <f t="shared" si="20"/>
        <v>0.11538461538461539</v>
      </c>
      <c r="AA12" s="78">
        <v>70</v>
      </c>
      <c r="AB12" s="66">
        <f t="shared" si="5"/>
        <v>0.1</v>
      </c>
      <c r="AC12" s="78">
        <v>86</v>
      </c>
      <c r="AD12" s="66">
        <f t="shared" si="6"/>
        <v>0.13522012578616352</v>
      </c>
      <c r="AE12" s="67">
        <f t="shared" si="21"/>
        <v>16</v>
      </c>
      <c r="AF12" s="66">
        <f t="shared" si="22"/>
        <v>0.22857142857142856</v>
      </c>
      <c r="AG12" s="67">
        <f t="shared" si="7"/>
        <v>157</v>
      </c>
      <c r="AH12" s="66">
        <f t="shared" si="8"/>
        <v>2.6144879267277269E-2</v>
      </c>
      <c r="AI12" s="67">
        <f t="shared" si="9"/>
        <v>186</v>
      </c>
      <c r="AJ12" s="55">
        <f t="shared" si="10"/>
        <v>3.5810550635348479E-2</v>
      </c>
      <c r="AK12" s="67">
        <f t="shared" si="23"/>
        <v>29</v>
      </c>
      <c r="AL12" s="142">
        <f t="shared" si="24"/>
        <v>0.18471337579617833</v>
      </c>
    </row>
    <row r="13" spans="1:39" s="56" customFormat="1" ht="45.75" thickBot="1">
      <c r="A13" s="103"/>
      <c r="B13" s="141" t="s">
        <v>23</v>
      </c>
      <c r="C13" s="78">
        <v>4</v>
      </c>
      <c r="D13" s="66">
        <f t="shared" si="0"/>
        <v>2.0418580908626851E-3</v>
      </c>
      <c r="E13" s="78">
        <v>4</v>
      </c>
      <c r="F13" s="66">
        <f t="shared" si="25"/>
        <v>2.4330900243309003E-3</v>
      </c>
      <c r="G13" s="67">
        <f t="shared" si="11"/>
        <v>0</v>
      </c>
      <c r="H13" s="66">
        <f t="shared" si="12"/>
        <v>0</v>
      </c>
      <c r="I13" s="78">
        <v>8</v>
      </c>
      <c r="J13" s="66">
        <f t="shared" si="1"/>
        <v>5.7761732851985556E-3</v>
      </c>
      <c r="K13" s="78">
        <v>11</v>
      </c>
      <c r="L13" s="66">
        <f t="shared" si="2"/>
        <v>8.6819258089976328E-3</v>
      </c>
      <c r="M13" s="67">
        <f t="shared" si="13"/>
        <v>3</v>
      </c>
      <c r="N13" s="66">
        <f t="shared" si="14"/>
        <v>0.375</v>
      </c>
      <c r="O13" s="78"/>
      <c r="P13" s="66">
        <f t="shared" si="15"/>
        <v>0</v>
      </c>
      <c r="Q13" s="78"/>
      <c r="R13" s="66">
        <f t="shared" si="16"/>
        <v>0</v>
      </c>
      <c r="S13" s="67">
        <f t="shared" si="17"/>
        <v>0</v>
      </c>
      <c r="T13" s="66" t="e">
        <f t="shared" si="18"/>
        <v>#DIV/0!</v>
      </c>
      <c r="U13" s="78">
        <v>25</v>
      </c>
      <c r="V13" s="66">
        <f t="shared" si="3"/>
        <v>1.3713658804168952E-2</v>
      </c>
      <c r="W13" s="78">
        <v>22</v>
      </c>
      <c r="X13" s="66">
        <f t="shared" si="4"/>
        <v>1.4492753623188406E-2</v>
      </c>
      <c r="Y13" s="67">
        <f t="shared" si="19"/>
        <v>-3</v>
      </c>
      <c r="Z13" s="66">
        <f t="shared" si="20"/>
        <v>-0.12</v>
      </c>
      <c r="AA13" s="78">
        <v>12</v>
      </c>
      <c r="AB13" s="66">
        <f t="shared" si="5"/>
        <v>1.7142857142857144E-2</v>
      </c>
      <c r="AC13" s="78">
        <v>13</v>
      </c>
      <c r="AD13" s="66">
        <f t="shared" si="6"/>
        <v>2.0440251572327043E-2</v>
      </c>
      <c r="AE13" s="67">
        <f t="shared" si="21"/>
        <v>1</v>
      </c>
      <c r="AF13" s="66">
        <f t="shared" si="22"/>
        <v>8.3333333333333329E-2</v>
      </c>
      <c r="AG13" s="67">
        <f t="shared" si="7"/>
        <v>49</v>
      </c>
      <c r="AH13" s="66">
        <f t="shared" si="8"/>
        <v>8.1598667776852617E-3</v>
      </c>
      <c r="AI13" s="67">
        <f t="shared" si="9"/>
        <v>50</v>
      </c>
      <c r="AJ13" s="55">
        <f t="shared" si="10"/>
        <v>9.6264921062764724E-3</v>
      </c>
      <c r="AK13" s="67">
        <f t="shared" si="23"/>
        <v>1</v>
      </c>
      <c r="AL13" s="142">
        <f t="shared" si="24"/>
        <v>2.0408163265306121E-2</v>
      </c>
    </row>
    <row r="14" spans="1:39" s="56" customFormat="1" ht="15.75" thickBot="1">
      <c r="A14" s="140"/>
      <c r="B14" s="270" t="s">
        <v>16</v>
      </c>
      <c r="C14" s="271">
        <f>SUM(C7:C13)</f>
        <v>1959</v>
      </c>
      <c r="D14" s="191">
        <f t="shared" si="0"/>
        <v>1</v>
      </c>
      <c r="E14" s="271">
        <f>SUM(E7:E13)</f>
        <v>1644</v>
      </c>
      <c r="F14" s="191">
        <f t="shared" si="25"/>
        <v>1</v>
      </c>
      <c r="G14" s="144">
        <f t="shared" si="11"/>
        <v>-315</v>
      </c>
      <c r="H14" s="272">
        <f t="shared" si="12"/>
        <v>-0.16079632465543645</v>
      </c>
      <c r="I14" s="271">
        <f>SUM(I7:I13)</f>
        <v>1385</v>
      </c>
      <c r="J14" s="191">
        <f t="shared" si="1"/>
        <v>1</v>
      </c>
      <c r="K14" s="271">
        <f>SUM(K7:K13)</f>
        <v>1267</v>
      </c>
      <c r="L14" s="191">
        <f t="shared" si="2"/>
        <v>1</v>
      </c>
      <c r="M14" s="144">
        <f t="shared" si="13"/>
        <v>-118</v>
      </c>
      <c r="N14" s="272">
        <f t="shared" si="14"/>
        <v>-8.5198555956678704E-2</v>
      </c>
      <c r="O14" s="271">
        <f>SUM(O7:O13)</f>
        <v>138</v>
      </c>
      <c r="P14" s="191">
        <f t="shared" si="15"/>
        <v>1</v>
      </c>
      <c r="Q14" s="271">
        <f>SUM(Q7:Q13)</f>
        <v>129</v>
      </c>
      <c r="R14" s="191">
        <f t="shared" si="16"/>
        <v>1</v>
      </c>
      <c r="S14" s="144">
        <f t="shared" si="17"/>
        <v>-9</v>
      </c>
      <c r="T14" s="272">
        <f t="shared" si="18"/>
        <v>-6.5217391304347824E-2</v>
      </c>
      <c r="U14" s="271">
        <f>SUM(U7:U13)</f>
        <v>1823</v>
      </c>
      <c r="V14" s="191">
        <f t="shared" si="3"/>
        <v>1</v>
      </c>
      <c r="W14" s="271">
        <f>SUM(W7:W13)</f>
        <v>1518</v>
      </c>
      <c r="X14" s="191">
        <f t="shared" si="4"/>
        <v>1</v>
      </c>
      <c r="Y14" s="144">
        <f t="shared" si="19"/>
        <v>-305</v>
      </c>
      <c r="Z14" s="272">
        <f t="shared" si="20"/>
        <v>-0.16730663741086121</v>
      </c>
      <c r="AA14" s="271">
        <f>SUM(AA7:AA13)</f>
        <v>700</v>
      </c>
      <c r="AB14" s="191">
        <f t="shared" si="5"/>
        <v>1</v>
      </c>
      <c r="AC14" s="271">
        <f>SUM(AC7:AC13)</f>
        <v>636</v>
      </c>
      <c r="AD14" s="191">
        <f t="shared" si="6"/>
        <v>1</v>
      </c>
      <c r="AE14" s="273">
        <f>AC14-AA14</f>
        <v>-64</v>
      </c>
      <c r="AF14" s="272">
        <f t="shared" si="22"/>
        <v>-9.1428571428571428E-2</v>
      </c>
      <c r="AG14" s="273">
        <f>SUM(AG7:AG13)</f>
        <v>6005</v>
      </c>
      <c r="AH14" s="191">
        <f t="shared" si="8"/>
        <v>1</v>
      </c>
      <c r="AI14" s="144">
        <f>SUM(AI7:AI13)</f>
        <v>5194</v>
      </c>
      <c r="AJ14" s="145">
        <f t="shared" si="10"/>
        <v>1</v>
      </c>
      <c r="AK14" s="144">
        <f>AI14-AG14</f>
        <v>-811</v>
      </c>
      <c r="AL14" s="274">
        <f t="shared" si="24"/>
        <v>-0.1350541215653622</v>
      </c>
    </row>
    <row r="15" spans="1:39" s="56" customFormat="1">
      <c r="A15" s="68"/>
      <c r="B15" s="68"/>
      <c r="C15" s="69"/>
      <c r="D15" s="70"/>
      <c r="E15" s="71"/>
      <c r="F15" s="70"/>
      <c r="G15" s="72"/>
      <c r="H15" s="70"/>
      <c r="I15" s="73"/>
      <c r="J15" s="70"/>
      <c r="K15" s="74"/>
      <c r="L15" s="70"/>
      <c r="M15" s="72"/>
      <c r="N15" s="70"/>
      <c r="O15" s="73"/>
      <c r="P15" s="70"/>
      <c r="Q15" s="74"/>
      <c r="R15" s="70"/>
      <c r="S15" s="72"/>
      <c r="T15" s="70"/>
      <c r="U15"/>
      <c r="V15" s="70"/>
      <c r="W15" s="71"/>
      <c r="X15" s="70"/>
      <c r="Y15" s="72"/>
      <c r="Z15" s="70"/>
      <c r="AA15" s="69"/>
      <c r="AB15" s="70"/>
      <c r="AC15" s="71"/>
      <c r="AD15" s="70"/>
      <c r="AE15" s="71"/>
      <c r="AF15" s="70"/>
      <c r="AG15" s="71"/>
      <c r="AH15" s="70"/>
      <c r="AI15" s="75"/>
      <c r="AJ15" s="76"/>
      <c r="AK15" s="72"/>
      <c r="AL15" s="70"/>
    </row>
    <row r="16" spans="1:39" s="53" customFormat="1" ht="18.75">
      <c r="A16" s="22"/>
      <c r="B16" s="77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2:40" ht="18.75">
      <c r="B17" s="88"/>
      <c r="AE17" s="22"/>
      <c r="AF17" s="22"/>
      <c r="AG17" s="22"/>
      <c r="AH17" s="22"/>
      <c r="AI17" s="22"/>
      <c r="AJ17" s="22"/>
      <c r="AK17" s="22"/>
      <c r="AL17" s="22"/>
    </row>
    <row r="18" spans="2:40">
      <c r="AE18" s="22"/>
      <c r="AF18" s="22"/>
      <c r="AG18" s="22"/>
      <c r="AH18" s="22"/>
      <c r="AI18" s="22"/>
      <c r="AJ18" s="22"/>
      <c r="AK18" s="22"/>
      <c r="AL18" s="22"/>
    </row>
    <row r="19" spans="2:40">
      <c r="AE19" s="22"/>
      <c r="AF19" s="22"/>
      <c r="AG19" s="22"/>
      <c r="AH19" s="22"/>
      <c r="AI19" s="22"/>
      <c r="AJ19" s="22"/>
      <c r="AK19" s="22"/>
      <c r="AL19" s="22"/>
    </row>
    <row r="20" spans="2:40" ht="15.75" customHeight="1">
      <c r="AI20" s="22"/>
      <c r="AJ20" s="22"/>
      <c r="AK20" s="22"/>
      <c r="AL20" s="22"/>
      <c r="AM20" s="22"/>
      <c r="AN20" s="22"/>
    </row>
    <row r="21" spans="2:40">
      <c r="AI21" s="22"/>
      <c r="AJ21" s="22"/>
      <c r="AK21" s="22"/>
      <c r="AL21" s="22"/>
      <c r="AM21" s="22"/>
      <c r="AN21" s="22"/>
    </row>
    <row r="22" spans="2:40">
      <c r="AI22" s="22"/>
      <c r="AJ22" s="22"/>
      <c r="AK22" s="22"/>
      <c r="AL22" s="22"/>
      <c r="AM22" s="22"/>
      <c r="AN22" s="22"/>
    </row>
    <row r="23" spans="2:40">
      <c r="AI23" s="22"/>
      <c r="AJ23" s="22"/>
      <c r="AK23" s="22"/>
      <c r="AL23" s="22"/>
      <c r="AM23" s="22"/>
      <c r="AN23" s="22"/>
    </row>
    <row r="24" spans="2:40">
      <c r="AI24" s="22"/>
      <c r="AJ24" s="22"/>
      <c r="AK24" s="22"/>
      <c r="AL24" s="22"/>
      <c r="AM24" s="22"/>
      <c r="AN24" s="22"/>
    </row>
    <row r="25" spans="2:40">
      <c r="AI25" s="22"/>
      <c r="AJ25" s="22"/>
      <c r="AK25" s="22"/>
      <c r="AL25" s="22"/>
      <c r="AM25" s="22"/>
      <c r="AN25" s="22"/>
    </row>
    <row r="26" spans="2:40">
      <c r="AI26" s="22"/>
      <c r="AJ26" s="22"/>
      <c r="AK26" s="22"/>
      <c r="AL26" s="22"/>
      <c r="AM26" s="22"/>
      <c r="AN26" s="22"/>
    </row>
    <row r="27" spans="2:40">
      <c r="AI27" s="22"/>
      <c r="AJ27" s="22"/>
      <c r="AK27" s="22"/>
      <c r="AL27" s="22"/>
      <c r="AM27" s="22"/>
      <c r="AN27" s="22">
        <f>SUM(AM27:AM27)</f>
        <v>0</v>
      </c>
    </row>
    <row r="28" spans="2:40">
      <c r="AI28" s="22"/>
      <c r="AJ28" s="22"/>
      <c r="AK28" s="22"/>
      <c r="AL28" s="22"/>
      <c r="AM28" s="22"/>
      <c r="AN28" s="22">
        <f>SUM(AM28:AM28)</f>
        <v>0</v>
      </c>
    </row>
    <row r="29" spans="2:40">
      <c r="AI29" s="22"/>
      <c r="AJ29" s="22"/>
      <c r="AK29" s="22"/>
      <c r="AL29" s="22"/>
      <c r="AM29" s="22"/>
      <c r="AN29" s="22">
        <f>SUM(AM29:AM29)</f>
        <v>0</v>
      </c>
    </row>
    <row r="30" spans="2:40">
      <c r="AI30" s="22"/>
      <c r="AJ30" s="22"/>
      <c r="AK30" s="22"/>
      <c r="AL30" s="22"/>
      <c r="AM30" s="22"/>
      <c r="AN30" s="22">
        <f>SUM(AM30:AM30)</f>
        <v>0</v>
      </c>
    </row>
    <row r="31" spans="2:40">
      <c r="AI31" s="22"/>
      <c r="AJ31" s="22"/>
      <c r="AK31" s="22"/>
      <c r="AL31" s="22"/>
      <c r="AM31" s="22"/>
      <c r="AN31" s="22">
        <f>SUM(AM31:AM31)</f>
        <v>0</v>
      </c>
    </row>
    <row r="32" spans="2:40">
      <c r="AI32" s="22"/>
      <c r="AJ32" s="22"/>
      <c r="AK32" s="22"/>
      <c r="AL32" s="22"/>
      <c r="AM32" s="22"/>
      <c r="AN32" s="22"/>
    </row>
    <row r="33" spans="35:40">
      <c r="AI33" s="22"/>
      <c r="AJ33" s="22"/>
      <c r="AK33" s="22"/>
      <c r="AL33" s="22"/>
      <c r="AM33" s="22"/>
      <c r="AN33" s="22"/>
    </row>
    <row r="34" spans="35:40">
      <c r="AI34" s="22"/>
      <c r="AJ34" s="22"/>
      <c r="AK34" s="22"/>
      <c r="AL34" s="22"/>
      <c r="AM34" s="22"/>
      <c r="AN34" s="22">
        <f t="shared" ref="AN34:AN41" si="26">SUM(AM34:AM34)</f>
        <v>0</v>
      </c>
    </row>
    <row r="35" spans="35:40">
      <c r="AI35" s="22"/>
      <c r="AJ35" s="22"/>
      <c r="AK35" s="22"/>
      <c r="AL35" s="22"/>
      <c r="AM35" s="22"/>
      <c r="AN35" s="22">
        <f t="shared" si="26"/>
        <v>0</v>
      </c>
    </row>
    <row r="36" spans="35:40">
      <c r="AI36" s="22"/>
      <c r="AJ36" s="22"/>
      <c r="AK36" s="22"/>
      <c r="AL36" s="22"/>
      <c r="AM36" s="22"/>
      <c r="AN36" s="22">
        <f t="shared" si="26"/>
        <v>0</v>
      </c>
    </row>
    <row r="37" spans="35:40">
      <c r="AI37" s="22"/>
      <c r="AJ37" s="22"/>
      <c r="AK37" s="22"/>
      <c r="AL37" s="22"/>
      <c r="AM37" s="22"/>
      <c r="AN37" s="22">
        <f t="shared" si="26"/>
        <v>0</v>
      </c>
    </row>
    <row r="38" spans="35:40">
      <c r="AI38" s="22"/>
      <c r="AJ38" s="22"/>
      <c r="AK38" s="22"/>
      <c r="AL38" s="22"/>
      <c r="AM38" s="22"/>
      <c r="AN38" s="22">
        <f t="shared" si="26"/>
        <v>0</v>
      </c>
    </row>
    <row r="39" spans="35:40">
      <c r="AI39" s="22"/>
      <c r="AJ39" s="22"/>
      <c r="AK39" s="22"/>
      <c r="AL39" s="22"/>
      <c r="AM39" s="22"/>
      <c r="AN39" s="22">
        <f t="shared" si="26"/>
        <v>0</v>
      </c>
    </row>
    <row r="40" spans="35:40">
      <c r="AI40" s="22"/>
      <c r="AJ40" s="22"/>
      <c r="AK40" s="22"/>
      <c r="AL40" s="22"/>
      <c r="AM40" s="22"/>
      <c r="AN40" s="22">
        <f t="shared" si="26"/>
        <v>0</v>
      </c>
    </row>
    <row r="41" spans="35:40">
      <c r="AI41" s="22"/>
      <c r="AJ41" s="22"/>
      <c r="AK41" s="22"/>
      <c r="AL41" s="22"/>
      <c r="AM41" s="22"/>
      <c r="AN41" s="22">
        <f t="shared" si="26"/>
        <v>0</v>
      </c>
    </row>
    <row r="42" spans="35:40">
      <c r="AI42" s="22"/>
      <c r="AJ42" s="22"/>
      <c r="AK42" s="22"/>
      <c r="AL42" s="22"/>
      <c r="AM42" s="22"/>
      <c r="AN42" s="22"/>
    </row>
    <row r="43" spans="35:40">
      <c r="AI43" s="22"/>
      <c r="AJ43" s="22"/>
      <c r="AK43" s="22"/>
      <c r="AL43" s="22"/>
      <c r="AM43" s="22"/>
      <c r="AN43" s="22">
        <f t="shared" ref="AN43:AN49" si="27">SUM(AM43:AM43)</f>
        <v>0</v>
      </c>
    </row>
    <row r="44" spans="35:40">
      <c r="AI44" s="22"/>
      <c r="AJ44" s="22"/>
      <c r="AK44" s="22"/>
      <c r="AL44" s="22"/>
      <c r="AM44" s="22"/>
      <c r="AN44" s="22">
        <f t="shared" si="27"/>
        <v>0</v>
      </c>
    </row>
    <row r="45" spans="35:40">
      <c r="AI45" s="22"/>
      <c r="AJ45" s="22"/>
      <c r="AK45" s="22"/>
      <c r="AL45" s="22"/>
      <c r="AM45" s="22"/>
      <c r="AN45" s="22">
        <f t="shared" si="27"/>
        <v>0</v>
      </c>
    </row>
    <row r="46" spans="35:40">
      <c r="AI46" s="22"/>
      <c r="AJ46" s="22"/>
      <c r="AK46" s="22"/>
      <c r="AL46" s="22"/>
      <c r="AM46" s="22"/>
      <c r="AN46" s="22">
        <f t="shared" si="27"/>
        <v>0</v>
      </c>
    </row>
    <row r="47" spans="35:40">
      <c r="AI47" s="22"/>
      <c r="AJ47" s="22"/>
      <c r="AK47" s="22"/>
      <c r="AL47" s="22"/>
      <c r="AM47" s="22"/>
      <c r="AN47" s="22">
        <f t="shared" si="27"/>
        <v>0</v>
      </c>
    </row>
    <row r="48" spans="35:40">
      <c r="AI48" s="22"/>
      <c r="AJ48" s="22"/>
      <c r="AK48" s="22"/>
      <c r="AL48" s="22"/>
      <c r="AM48" s="22"/>
      <c r="AN48" s="22">
        <f t="shared" si="27"/>
        <v>0</v>
      </c>
    </row>
    <row r="49" spans="1:40">
      <c r="AI49" s="22"/>
      <c r="AJ49" s="22"/>
      <c r="AK49" s="22"/>
      <c r="AL49" s="22"/>
      <c r="AM49" s="22"/>
      <c r="AN49" s="22">
        <f t="shared" si="27"/>
        <v>0</v>
      </c>
    </row>
    <row r="50" spans="1:40">
      <c r="AI50" s="22"/>
      <c r="AJ50" s="22"/>
      <c r="AK50" s="22"/>
      <c r="AL50" s="22"/>
      <c r="AM50" s="22"/>
      <c r="AN50" s="22"/>
    </row>
    <row r="51" spans="1:40">
      <c r="AI51" s="22"/>
      <c r="AJ51" s="22"/>
      <c r="AK51" s="22"/>
      <c r="AL51" s="22"/>
      <c r="AM51" s="22"/>
      <c r="AN51" s="22">
        <f>SUM(AM51:AM51)</f>
        <v>0</v>
      </c>
    </row>
    <row r="52" spans="1:40">
      <c r="AI52" s="22"/>
      <c r="AJ52" s="22"/>
      <c r="AK52" s="22"/>
      <c r="AL52" s="22"/>
      <c r="AM52" s="22"/>
      <c r="AN52" s="22">
        <f>SUM(AM52:AM52)</f>
        <v>0</v>
      </c>
    </row>
    <row r="53" spans="1:40">
      <c r="AI53" s="22"/>
      <c r="AJ53" s="22"/>
      <c r="AK53" s="22"/>
      <c r="AL53" s="22"/>
      <c r="AM53" s="22"/>
      <c r="AN53" s="22">
        <f>SUM(AM53:AM53)</f>
        <v>0</v>
      </c>
    </row>
    <row r="54" spans="1:40">
      <c r="AE54" s="22"/>
      <c r="AF54" s="22"/>
      <c r="AG54" s="22"/>
      <c r="AH54" s="22"/>
      <c r="AI54" s="22"/>
      <c r="AJ54" s="22"/>
      <c r="AK54" s="22"/>
      <c r="AL54" s="22"/>
    </row>
    <row r="55" spans="1:40">
      <c r="A55" s="3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40">
      <c r="A56" s="3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40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40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40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4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40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40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40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40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</row>
    <row r="165" spans="1:38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</row>
  </sheetData>
  <mergeCells count="25"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AG4:AL4"/>
    <mergeCell ref="AG5:AH5"/>
    <mergeCell ref="AI5:AJ5"/>
    <mergeCell ref="AK5:AL5"/>
    <mergeCell ref="AE5:AF5"/>
    <mergeCell ref="W5:X5"/>
    <mergeCell ref="I4:N4"/>
    <mergeCell ref="U4:Z4"/>
    <mergeCell ref="AC5:AD5"/>
    <mergeCell ref="M5:N5"/>
    <mergeCell ref="Y5:Z5"/>
    <mergeCell ref="O4:T4"/>
    <mergeCell ref="O5:P5"/>
    <mergeCell ref="Q5:R5"/>
    <mergeCell ref="S5:T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5"/>
  <sheetViews>
    <sheetView workbookViewId="0">
      <selection activeCell="S5" sqref="S5"/>
    </sheetView>
  </sheetViews>
  <sheetFormatPr defaultRowHeight="15"/>
  <cols>
    <col min="1" max="1" width="0.7109375" customWidth="1"/>
    <col min="2" max="2" width="1.140625" style="91" hidden="1" customWidth="1"/>
    <col min="3" max="3" width="17.140625" customWidth="1"/>
    <col min="4" max="4" width="5.28515625" customWidth="1"/>
    <col min="5" max="5" width="5.85546875" customWidth="1"/>
    <col min="6" max="6" width="5.5703125" customWidth="1"/>
    <col min="7" max="7" width="6.28515625" customWidth="1"/>
    <col min="8" max="8" width="5.42578125" customWidth="1"/>
    <col min="9" max="9" width="7.5703125" customWidth="1"/>
    <col min="10" max="10" width="5.42578125" customWidth="1"/>
    <col min="11" max="11" width="6.42578125" customWidth="1"/>
    <col min="12" max="12" width="5.140625" customWidth="1"/>
    <col min="13" max="13" width="5.85546875" customWidth="1"/>
    <col min="14" max="14" width="11.5703125" customWidth="1"/>
    <col min="15" max="15" width="5.42578125" customWidth="1"/>
    <col min="16" max="16" width="6.140625" customWidth="1"/>
    <col min="17" max="17" width="7.7109375" customWidth="1"/>
    <col min="18" max="57" width="9.140625" style="91"/>
  </cols>
  <sheetData>
    <row r="1" spans="1:57" s="51" customFormat="1" ht="16.5" customHeight="1">
      <c r="B1" s="90"/>
      <c r="C1" s="213" t="s">
        <v>84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</row>
    <row r="2" spans="1:57" s="51" customFormat="1" ht="13.5" thickBot="1">
      <c r="B2" s="90"/>
      <c r="C2" s="213" t="s">
        <v>126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</row>
    <row r="3" spans="1:57" ht="15" customHeight="1">
      <c r="B3" s="92"/>
      <c r="C3" s="207"/>
      <c r="D3" s="336" t="s">
        <v>2</v>
      </c>
      <c r="E3" s="336"/>
      <c r="F3" s="337" t="s">
        <v>3</v>
      </c>
      <c r="G3" s="337"/>
      <c r="H3" s="337" t="s">
        <v>81</v>
      </c>
      <c r="I3" s="337"/>
      <c r="J3" s="336" t="s">
        <v>5</v>
      </c>
      <c r="K3" s="336"/>
      <c r="L3" s="336" t="s">
        <v>6</v>
      </c>
      <c r="M3" s="336"/>
      <c r="N3" s="215" t="s">
        <v>137</v>
      </c>
      <c r="O3" s="334" t="s">
        <v>127</v>
      </c>
      <c r="P3" s="334"/>
      <c r="Q3" s="335"/>
    </row>
    <row r="4" spans="1:57">
      <c r="B4" s="92"/>
      <c r="C4" s="208"/>
      <c r="D4" s="162" t="s">
        <v>48</v>
      </c>
      <c r="E4" s="162" t="s">
        <v>49</v>
      </c>
      <c r="F4" s="162" t="s">
        <v>48</v>
      </c>
      <c r="G4" s="162" t="s">
        <v>49</v>
      </c>
      <c r="H4" s="162" t="s">
        <v>48</v>
      </c>
      <c r="I4" s="162" t="s">
        <v>49</v>
      </c>
      <c r="J4" s="162" t="s">
        <v>48</v>
      </c>
      <c r="K4" s="162" t="s">
        <v>49</v>
      </c>
      <c r="L4" s="162" t="s">
        <v>48</v>
      </c>
      <c r="M4" s="162" t="s">
        <v>49</v>
      </c>
      <c r="N4" s="151" t="s">
        <v>48</v>
      </c>
      <c r="O4" s="151" t="s">
        <v>48</v>
      </c>
      <c r="P4" s="151" t="s">
        <v>49</v>
      </c>
      <c r="Q4" s="161" t="s">
        <v>83</v>
      </c>
    </row>
    <row r="5" spans="1:57">
      <c r="A5" s="166"/>
      <c r="B5" s="166"/>
      <c r="C5" s="209" t="s">
        <v>25</v>
      </c>
      <c r="D5" s="220">
        <v>6</v>
      </c>
      <c r="E5" s="221">
        <f>D5/$D$34</f>
        <v>8.9552238805970144E-2</v>
      </c>
      <c r="F5" s="220">
        <v>17</v>
      </c>
      <c r="G5" s="221">
        <f>F5/$F$34</f>
        <v>0.1650485436893204</v>
      </c>
      <c r="H5" s="220">
        <v>1</v>
      </c>
      <c r="I5" s="221">
        <f>H5/$H$34</f>
        <v>0.2</v>
      </c>
      <c r="J5" s="220">
        <v>20</v>
      </c>
      <c r="K5" s="221">
        <f>J5/$J$34</f>
        <v>0.21739130434782608</v>
      </c>
      <c r="L5" s="220">
        <v>8</v>
      </c>
      <c r="M5" s="221">
        <f>L5/$L$34</f>
        <v>0.14545454545454545</v>
      </c>
      <c r="N5" s="210">
        <v>50</v>
      </c>
      <c r="O5" s="222">
        <f>SUM(D5,F5,H5,J5,L5)</f>
        <v>52</v>
      </c>
      <c r="P5" s="223">
        <f t="shared" ref="P5:P34" si="0">O5/$O$34</f>
        <v>0.16149068322981366</v>
      </c>
      <c r="Q5" s="211">
        <f t="shared" ref="Q5:Q34" si="1">O5-N5</f>
        <v>2</v>
      </c>
      <c r="S5" s="254"/>
    </row>
    <row r="6" spans="1:57">
      <c r="A6" s="166"/>
      <c r="B6" s="166"/>
      <c r="C6" s="209" t="s">
        <v>26</v>
      </c>
      <c r="D6" s="220">
        <v>2</v>
      </c>
      <c r="E6" s="221">
        <f>D6/$D$34</f>
        <v>2.9850746268656716E-2</v>
      </c>
      <c r="F6" s="220"/>
      <c r="G6" s="221"/>
      <c r="H6" s="220"/>
      <c r="I6" s="221"/>
      <c r="J6" s="220"/>
      <c r="K6" s="221"/>
      <c r="L6" s="220"/>
      <c r="M6" s="221"/>
      <c r="N6" s="210">
        <v>3</v>
      </c>
      <c r="O6" s="222">
        <f t="shared" ref="O6:O33" si="2">SUM(D6,F6,H6,J6,L6)</f>
        <v>2</v>
      </c>
      <c r="P6" s="223">
        <f t="shared" si="0"/>
        <v>6.2111801242236021E-3</v>
      </c>
      <c r="Q6" s="211">
        <f t="shared" si="1"/>
        <v>-1</v>
      </c>
      <c r="S6" s="254"/>
    </row>
    <row r="7" spans="1:57">
      <c r="A7" s="166"/>
      <c r="B7" s="166"/>
      <c r="C7" s="209" t="s">
        <v>27</v>
      </c>
      <c r="D7" s="220"/>
      <c r="E7" s="221"/>
      <c r="F7" s="220">
        <v>1</v>
      </c>
      <c r="G7" s="221">
        <f>F7/$F$34</f>
        <v>9.7087378640776691E-3</v>
      </c>
      <c r="H7" s="220"/>
      <c r="I7" s="221"/>
      <c r="J7" s="220">
        <v>2</v>
      </c>
      <c r="K7" s="221">
        <f>J7/$J$34</f>
        <v>2.1739130434782608E-2</v>
      </c>
      <c r="L7" s="220">
        <v>1</v>
      </c>
      <c r="M7" s="221">
        <f>L7/$L$34</f>
        <v>1.8181818181818181E-2</v>
      </c>
      <c r="N7" s="210">
        <v>4</v>
      </c>
      <c r="O7" s="222">
        <f t="shared" si="2"/>
        <v>4</v>
      </c>
      <c r="P7" s="223">
        <f t="shared" si="0"/>
        <v>1.2422360248447204E-2</v>
      </c>
      <c r="Q7" s="211">
        <f t="shared" si="1"/>
        <v>0</v>
      </c>
      <c r="S7" s="254"/>
    </row>
    <row r="8" spans="1:57">
      <c r="A8" s="166"/>
      <c r="B8" s="166"/>
      <c r="C8" s="209" t="s">
        <v>88</v>
      </c>
      <c r="D8" s="220"/>
      <c r="E8" s="221"/>
      <c r="F8" s="220">
        <v>1</v>
      </c>
      <c r="G8" s="221">
        <f>F8/$F$34</f>
        <v>9.7087378640776691E-3</v>
      </c>
      <c r="H8" s="220"/>
      <c r="I8" s="221"/>
      <c r="J8" s="220"/>
      <c r="K8" s="221"/>
      <c r="L8" s="220"/>
      <c r="M8" s="221"/>
      <c r="N8" s="210">
        <v>2</v>
      </c>
      <c r="O8" s="222">
        <f t="shared" si="2"/>
        <v>1</v>
      </c>
      <c r="P8" s="223">
        <f t="shared" si="0"/>
        <v>3.105590062111801E-3</v>
      </c>
      <c r="Q8" s="211">
        <f t="shared" si="1"/>
        <v>-1</v>
      </c>
      <c r="S8" s="254"/>
    </row>
    <row r="9" spans="1:57">
      <c r="A9" s="166"/>
      <c r="B9" s="166"/>
      <c r="C9" s="209" t="s">
        <v>89</v>
      </c>
      <c r="D9" s="220"/>
      <c r="E9" s="221"/>
      <c r="F9" s="220">
        <v>1</v>
      </c>
      <c r="G9" s="221">
        <f>F9/$F$34</f>
        <v>9.7087378640776691E-3</v>
      </c>
      <c r="H9" s="220"/>
      <c r="I9" s="221"/>
      <c r="J9" s="220"/>
      <c r="K9" s="221"/>
      <c r="L9" s="220"/>
      <c r="M9" s="221"/>
      <c r="N9" s="210">
        <v>1</v>
      </c>
      <c r="O9" s="222">
        <f t="shared" si="2"/>
        <v>1</v>
      </c>
      <c r="P9" s="223">
        <f t="shared" si="0"/>
        <v>3.105590062111801E-3</v>
      </c>
      <c r="Q9" s="211">
        <f t="shared" si="1"/>
        <v>0</v>
      </c>
      <c r="S9" s="254"/>
    </row>
    <row r="10" spans="1:57">
      <c r="A10" s="166"/>
      <c r="B10" s="166"/>
      <c r="C10" s="209" t="s">
        <v>28</v>
      </c>
      <c r="D10" s="220">
        <v>37</v>
      </c>
      <c r="E10" s="221">
        <f>D10/$D$34</f>
        <v>0.55223880597014929</v>
      </c>
      <c r="F10" s="220">
        <v>33</v>
      </c>
      <c r="G10" s="221">
        <f>F10/$F$34</f>
        <v>0.32038834951456313</v>
      </c>
      <c r="H10" s="220">
        <v>3</v>
      </c>
      <c r="I10" s="221">
        <f>H10/$H$34</f>
        <v>0.6</v>
      </c>
      <c r="J10" s="220">
        <v>28</v>
      </c>
      <c r="K10" s="221">
        <f>J10/$J$34</f>
        <v>0.30434782608695654</v>
      </c>
      <c r="L10" s="220">
        <v>13</v>
      </c>
      <c r="M10" s="221">
        <f>L10/$L$34</f>
        <v>0.23636363636363636</v>
      </c>
      <c r="N10" s="210">
        <v>106</v>
      </c>
      <c r="O10" s="222">
        <f t="shared" si="2"/>
        <v>114</v>
      </c>
      <c r="P10" s="223">
        <f t="shared" si="0"/>
        <v>0.35403726708074534</v>
      </c>
      <c r="Q10" s="211">
        <f t="shared" si="1"/>
        <v>8</v>
      </c>
      <c r="S10" s="254"/>
    </row>
    <row r="11" spans="1:57" ht="12" customHeight="1">
      <c r="A11" s="166"/>
      <c r="B11" s="166"/>
      <c r="C11" s="209" t="s">
        <v>98</v>
      </c>
      <c r="D11" s="220"/>
      <c r="E11" s="221"/>
      <c r="F11" s="220"/>
      <c r="G11" s="221"/>
      <c r="H11" s="220"/>
      <c r="I11" s="221"/>
      <c r="J11" s="220">
        <v>1</v>
      </c>
      <c r="K11" s="221">
        <f>J11/$J$34</f>
        <v>1.0869565217391304E-2</v>
      </c>
      <c r="L11" s="220"/>
      <c r="M11" s="221"/>
      <c r="N11" s="210">
        <v>1</v>
      </c>
      <c r="O11" s="222">
        <f t="shared" si="2"/>
        <v>1</v>
      </c>
      <c r="P11" s="223">
        <f t="shared" si="0"/>
        <v>3.105590062111801E-3</v>
      </c>
      <c r="Q11" s="211">
        <f t="shared" si="1"/>
        <v>0</v>
      </c>
      <c r="S11" s="254"/>
    </row>
    <row r="12" spans="1:57" s="89" customFormat="1" ht="12" customHeight="1">
      <c r="A12" s="166"/>
      <c r="B12" s="166"/>
      <c r="C12" s="209" t="s">
        <v>102</v>
      </c>
      <c r="D12" s="220"/>
      <c r="E12" s="221"/>
      <c r="F12" s="220">
        <v>1</v>
      </c>
      <c r="G12" s="221">
        <f>F12/$F$34</f>
        <v>9.7087378640776691E-3</v>
      </c>
      <c r="H12" s="220"/>
      <c r="I12" s="221"/>
      <c r="J12" s="220">
        <v>1</v>
      </c>
      <c r="K12" s="221">
        <f>J12/$J$34</f>
        <v>1.0869565217391304E-2</v>
      </c>
      <c r="L12" s="220"/>
      <c r="M12" s="221"/>
      <c r="N12" s="210">
        <v>2</v>
      </c>
      <c r="O12" s="222">
        <f t="shared" si="2"/>
        <v>2</v>
      </c>
      <c r="P12" s="223">
        <f t="shared" si="0"/>
        <v>6.2111801242236021E-3</v>
      </c>
      <c r="Q12" s="211">
        <f t="shared" si="1"/>
        <v>0</v>
      </c>
      <c r="R12" s="91"/>
      <c r="S12" s="254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</row>
    <row r="13" spans="1:57" s="89" customFormat="1">
      <c r="A13" s="166"/>
      <c r="B13" s="166"/>
      <c r="C13" s="209" t="s">
        <v>110</v>
      </c>
      <c r="D13" s="220"/>
      <c r="E13" s="221"/>
      <c r="F13" s="220"/>
      <c r="G13" s="221"/>
      <c r="H13" s="220"/>
      <c r="I13" s="221"/>
      <c r="J13" s="220"/>
      <c r="K13" s="221"/>
      <c r="L13" s="220"/>
      <c r="M13" s="221"/>
      <c r="N13" s="210">
        <v>1</v>
      </c>
      <c r="O13" s="222">
        <f t="shared" si="2"/>
        <v>0</v>
      </c>
      <c r="P13" s="223">
        <f t="shared" si="0"/>
        <v>0</v>
      </c>
      <c r="Q13" s="211">
        <f t="shared" si="1"/>
        <v>-1</v>
      </c>
      <c r="R13" s="91"/>
      <c r="S13" s="254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</row>
    <row r="14" spans="1:57" s="89" customFormat="1">
      <c r="A14" s="166"/>
      <c r="B14" s="166"/>
      <c r="C14" s="209" t="s">
        <v>111</v>
      </c>
      <c r="D14" s="220"/>
      <c r="E14" s="221"/>
      <c r="F14" s="220">
        <v>1</v>
      </c>
      <c r="G14" s="221">
        <f>F14/$F$34</f>
        <v>9.7087378640776691E-3</v>
      </c>
      <c r="H14" s="220"/>
      <c r="I14" s="221"/>
      <c r="J14" s="220"/>
      <c r="K14" s="221"/>
      <c r="L14" s="220"/>
      <c r="M14" s="221"/>
      <c r="N14" s="210">
        <v>1</v>
      </c>
      <c r="O14" s="222">
        <f t="shared" si="2"/>
        <v>1</v>
      </c>
      <c r="P14" s="223">
        <f t="shared" si="0"/>
        <v>3.105590062111801E-3</v>
      </c>
      <c r="Q14" s="211">
        <f t="shared" si="1"/>
        <v>0</v>
      </c>
      <c r="R14" s="91"/>
      <c r="S14" s="254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</row>
    <row r="15" spans="1:57">
      <c r="A15" s="166"/>
      <c r="B15" s="166"/>
      <c r="C15" s="209" t="s">
        <v>29</v>
      </c>
      <c r="D15" s="220">
        <v>1</v>
      </c>
      <c r="E15" s="221">
        <f>D15/$D$34</f>
        <v>1.4925373134328358E-2</v>
      </c>
      <c r="F15" s="220"/>
      <c r="G15" s="221"/>
      <c r="H15" s="220"/>
      <c r="I15" s="221"/>
      <c r="J15" s="220">
        <v>5</v>
      </c>
      <c r="K15" s="221">
        <f>J15/$J$34</f>
        <v>5.434782608695652E-2</v>
      </c>
      <c r="L15" s="220">
        <v>3</v>
      </c>
      <c r="M15" s="221">
        <f>L15/$L$34</f>
        <v>5.4545454545454543E-2</v>
      </c>
      <c r="N15" s="210">
        <v>10</v>
      </c>
      <c r="O15" s="222">
        <f t="shared" si="2"/>
        <v>9</v>
      </c>
      <c r="P15" s="223">
        <f t="shared" si="0"/>
        <v>2.7950310559006212E-2</v>
      </c>
      <c r="Q15" s="211">
        <f t="shared" si="1"/>
        <v>-1</v>
      </c>
      <c r="S15" s="254"/>
    </row>
    <row r="16" spans="1:57">
      <c r="A16" s="166"/>
      <c r="B16" s="166"/>
      <c r="C16" s="209" t="s">
        <v>106</v>
      </c>
      <c r="D16" s="220"/>
      <c r="E16" s="221"/>
      <c r="F16" s="220">
        <v>1</v>
      </c>
      <c r="G16" s="221">
        <f>F16/$F$34</f>
        <v>9.7087378640776691E-3</v>
      </c>
      <c r="H16" s="220"/>
      <c r="I16" s="221"/>
      <c r="J16" s="220">
        <v>1</v>
      </c>
      <c r="K16" s="221">
        <f>J16/$J$34</f>
        <v>1.0869565217391304E-2</v>
      </c>
      <c r="L16" s="220"/>
      <c r="M16" s="221"/>
      <c r="N16" s="210">
        <v>1</v>
      </c>
      <c r="O16" s="222">
        <f t="shared" si="2"/>
        <v>2</v>
      </c>
      <c r="P16" s="223">
        <f t="shared" si="0"/>
        <v>6.2111801242236021E-3</v>
      </c>
      <c r="Q16" s="211">
        <f t="shared" si="1"/>
        <v>1</v>
      </c>
      <c r="S16" s="254"/>
    </row>
    <row r="17" spans="1:19">
      <c r="A17" s="166"/>
      <c r="B17" s="166"/>
      <c r="C17" s="209" t="s">
        <v>87</v>
      </c>
      <c r="D17" s="220"/>
      <c r="E17" s="221"/>
      <c r="F17" s="220">
        <v>2</v>
      </c>
      <c r="G17" s="221">
        <f>F17/$F$34</f>
        <v>1.9417475728155338E-2</v>
      </c>
      <c r="H17" s="220"/>
      <c r="I17" s="221"/>
      <c r="J17" s="220">
        <v>2</v>
      </c>
      <c r="K17" s="221">
        <f>J17/$J$34</f>
        <v>2.1739130434782608E-2</v>
      </c>
      <c r="L17" s="220"/>
      <c r="M17" s="221"/>
      <c r="N17" s="210">
        <v>5</v>
      </c>
      <c r="O17" s="222">
        <f t="shared" si="2"/>
        <v>4</v>
      </c>
      <c r="P17" s="223">
        <f t="shared" si="0"/>
        <v>1.2422360248447204E-2</v>
      </c>
      <c r="Q17" s="211">
        <f t="shared" si="1"/>
        <v>-1</v>
      </c>
      <c r="S17" s="254"/>
    </row>
    <row r="18" spans="1:19">
      <c r="A18" s="166"/>
      <c r="B18" s="166"/>
      <c r="C18" s="209" t="s">
        <v>121</v>
      </c>
      <c r="D18" s="220"/>
      <c r="E18" s="221"/>
      <c r="F18" s="220"/>
      <c r="G18" s="221"/>
      <c r="H18" s="220"/>
      <c r="I18" s="221"/>
      <c r="J18" s="220"/>
      <c r="K18" s="221"/>
      <c r="L18" s="220">
        <v>1</v>
      </c>
      <c r="M18" s="221">
        <f>L18/$L$34</f>
        <v>1.8181818181818181E-2</v>
      </c>
      <c r="N18" s="210">
        <v>1</v>
      </c>
      <c r="O18" s="222">
        <f t="shared" si="2"/>
        <v>1</v>
      </c>
      <c r="P18" s="223">
        <f t="shared" si="0"/>
        <v>3.105590062111801E-3</v>
      </c>
      <c r="Q18" s="211">
        <f t="shared" si="1"/>
        <v>0</v>
      </c>
      <c r="S18" s="254"/>
    </row>
    <row r="19" spans="1:19">
      <c r="A19" s="166"/>
      <c r="B19" s="166"/>
      <c r="C19" s="209" t="s">
        <v>30</v>
      </c>
      <c r="D19" s="220">
        <v>3</v>
      </c>
      <c r="E19" s="221">
        <f>D19/$D$34</f>
        <v>4.4776119402985072E-2</v>
      </c>
      <c r="F19" s="220">
        <v>13</v>
      </c>
      <c r="G19" s="221">
        <f>F19/$F$34</f>
        <v>0.12621359223300971</v>
      </c>
      <c r="H19" s="220"/>
      <c r="I19" s="221"/>
      <c r="J19" s="220">
        <v>9</v>
      </c>
      <c r="K19" s="221">
        <f>J19/$J$34</f>
        <v>9.7826086956521743E-2</v>
      </c>
      <c r="L19" s="220">
        <v>11</v>
      </c>
      <c r="M19" s="221">
        <f>L19/$L$34</f>
        <v>0.2</v>
      </c>
      <c r="N19" s="210">
        <v>42</v>
      </c>
      <c r="O19" s="222">
        <f t="shared" si="2"/>
        <v>36</v>
      </c>
      <c r="P19" s="223">
        <f t="shared" si="0"/>
        <v>0.11180124223602485</v>
      </c>
      <c r="Q19" s="211">
        <f t="shared" si="1"/>
        <v>-6</v>
      </c>
      <c r="S19" s="254"/>
    </row>
    <row r="20" spans="1:19">
      <c r="A20" s="166"/>
      <c r="B20" s="166"/>
      <c r="C20" s="209" t="s">
        <v>92</v>
      </c>
      <c r="D20" s="220"/>
      <c r="E20" s="221"/>
      <c r="F20" s="220">
        <v>1</v>
      </c>
      <c r="G20" s="221">
        <f>F20/$F$34</f>
        <v>9.7087378640776691E-3</v>
      </c>
      <c r="H20" s="220">
        <v>1</v>
      </c>
      <c r="I20" s="221">
        <f>H20/$H$34</f>
        <v>0.2</v>
      </c>
      <c r="J20" s="220"/>
      <c r="K20" s="221"/>
      <c r="L20" s="220"/>
      <c r="M20" s="221"/>
      <c r="N20" s="210">
        <v>1</v>
      </c>
      <c r="O20" s="222">
        <f t="shared" si="2"/>
        <v>2</v>
      </c>
      <c r="P20" s="223">
        <f t="shared" si="0"/>
        <v>6.2111801242236021E-3</v>
      </c>
      <c r="Q20" s="211">
        <f t="shared" si="1"/>
        <v>1</v>
      </c>
      <c r="S20" s="254"/>
    </row>
    <row r="21" spans="1:19">
      <c r="A21" s="166"/>
      <c r="B21" s="166"/>
      <c r="C21" s="209" t="s">
        <v>112</v>
      </c>
      <c r="D21" s="220"/>
      <c r="E21" s="221"/>
      <c r="F21" s="220"/>
      <c r="G21" s="221"/>
      <c r="H21" s="220"/>
      <c r="I21" s="221"/>
      <c r="J21" s="220"/>
      <c r="K21" s="221"/>
      <c r="L21" s="220"/>
      <c r="M21" s="221"/>
      <c r="N21" s="224">
        <v>1</v>
      </c>
      <c r="O21" s="222">
        <f t="shared" si="2"/>
        <v>0</v>
      </c>
      <c r="P21" s="223">
        <f t="shared" si="0"/>
        <v>0</v>
      </c>
      <c r="Q21" s="211">
        <f t="shared" si="1"/>
        <v>-1</v>
      </c>
      <c r="S21" s="254"/>
    </row>
    <row r="22" spans="1:19">
      <c r="A22" s="166"/>
      <c r="B22" s="166"/>
      <c r="C22" s="209" t="s">
        <v>31</v>
      </c>
      <c r="D22" s="220"/>
      <c r="E22" s="221"/>
      <c r="F22" s="220">
        <v>1</v>
      </c>
      <c r="G22" s="221">
        <f>F22/$F$34</f>
        <v>9.7087378640776691E-3</v>
      </c>
      <c r="H22" s="220"/>
      <c r="I22" s="221"/>
      <c r="J22" s="220">
        <v>1</v>
      </c>
      <c r="K22" s="221">
        <f>J22/$J$34</f>
        <v>1.0869565217391304E-2</v>
      </c>
      <c r="L22" s="220"/>
      <c r="M22" s="221"/>
      <c r="N22" s="224">
        <v>2</v>
      </c>
      <c r="O22" s="222">
        <f t="shared" si="2"/>
        <v>2</v>
      </c>
      <c r="P22" s="223">
        <f t="shared" si="0"/>
        <v>6.2111801242236021E-3</v>
      </c>
      <c r="Q22" s="211">
        <f t="shared" si="1"/>
        <v>0</v>
      </c>
      <c r="S22" s="254"/>
    </row>
    <row r="23" spans="1:19">
      <c r="A23" s="166"/>
      <c r="B23" s="166"/>
      <c r="C23" s="209" t="s">
        <v>90</v>
      </c>
      <c r="D23" s="220">
        <v>1</v>
      </c>
      <c r="E23" s="221">
        <f>D23/$D$34</f>
        <v>1.4925373134328358E-2</v>
      </c>
      <c r="F23" s="220"/>
      <c r="G23" s="221"/>
      <c r="H23" s="220"/>
      <c r="I23" s="221"/>
      <c r="J23" s="220"/>
      <c r="K23" s="221"/>
      <c r="L23" s="220"/>
      <c r="M23" s="221"/>
      <c r="N23" s="224">
        <v>1</v>
      </c>
      <c r="O23" s="222">
        <f t="shared" si="2"/>
        <v>1</v>
      </c>
      <c r="P23" s="223">
        <f t="shared" si="0"/>
        <v>3.105590062111801E-3</v>
      </c>
      <c r="Q23" s="211">
        <f t="shared" si="1"/>
        <v>0</v>
      </c>
      <c r="S23" s="254"/>
    </row>
    <row r="24" spans="1:19">
      <c r="A24" s="166"/>
      <c r="B24" s="166"/>
      <c r="C24" s="209" t="s">
        <v>32</v>
      </c>
      <c r="D24" s="220"/>
      <c r="E24" s="221"/>
      <c r="F24" s="220">
        <v>3</v>
      </c>
      <c r="G24" s="221">
        <f>F24/$F$34</f>
        <v>2.9126213592233011E-2</v>
      </c>
      <c r="H24" s="220"/>
      <c r="I24" s="221"/>
      <c r="J24" s="220">
        <v>6</v>
      </c>
      <c r="K24" s="221">
        <f>J24/$J$34</f>
        <v>6.5217391304347824E-2</v>
      </c>
      <c r="L24" s="220">
        <v>1</v>
      </c>
      <c r="M24" s="221">
        <f>L24/$L$34</f>
        <v>1.8181818181818181E-2</v>
      </c>
      <c r="N24" s="224">
        <v>12</v>
      </c>
      <c r="O24" s="222">
        <f t="shared" si="2"/>
        <v>10</v>
      </c>
      <c r="P24" s="223">
        <f t="shared" si="0"/>
        <v>3.1055900621118012E-2</v>
      </c>
      <c r="Q24" s="211">
        <f t="shared" si="1"/>
        <v>-2</v>
      </c>
      <c r="S24" s="254"/>
    </row>
    <row r="25" spans="1:19">
      <c r="A25" s="166"/>
      <c r="B25" s="166"/>
      <c r="C25" s="209" t="s">
        <v>113</v>
      </c>
      <c r="D25" s="220"/>
      <c r="E25" s="221"/>
      <c r="F25" s="220"/>
      <c r="G25" s="221"/>
      <c r="H25" s="220"/>
      <c r="I25" s="221"/>
      <c r="J25" s="220">
        <v>1</v>
      </c>
      <c r="K25" s="221">
        <f>J25/$J$34</f>
        <v>1.0869565217391304E-2</v>
      </c>
      <c r="L25" s="220"/>
      <c r="M25" s="221"/>
      <c r="N25" s="224">
        <v>1</v>
      </c>
      <c r="O25" s="222">
        <f t="shared" si="2"/>
        <v>1</v>
      </c>
      <c r="P25" s="223">
        <f t="shared" si="0"/>
        <v>3.105590062111801E-3</v>
      </c>
      <c r="Q25" s="211">
        <f t="shared" si="1"/>
        <v>0</v>
      </c>
      <c r="S25" s="254"/>
    </row>
    <row r="26" spans="1:19">
      <c r="A26" s="166"/>
      <c r="B26" s="166"/>
      <c r="C26" s="209" t="s">
        <v>33</v>
      </c>
      <c r="D26" s="220">
        <v>15</v>
      </c>
      <c r="E26" s="221">
        <f>D26/$D$34</f>
        <v>0.22388059701492538</v>
      </c>
      <c r="F26" s="220">
        <v>22</v>
      </c>
      <c r="G26" s="221">
        <f>F26/$F$34</f>
        <v>0.21359223300970873</v>
      </c>
      <c r="H26" s="220"/>
      <c r="I26" s="221"/>
      <c r="J26" s="220">
        <v>14</v>
      </c>
      <c r="K26" s="221">
        <f>J26/$J$34</f>
        <v>0.15217391304347827</v>
      </c>
      <c r="L26" s="220">
        <v>5</v>
      </c>
      <c r="M26" s="221">
        <f>L26/$L$34</f>
        <v>9.0909090909090912E-2</v>
      </c>
      <c r="N26" s="224">
        <v>59</v>
      </c>
      <c r="O26" s="222">
        <f t="shared" si="2"/>
        <v>56</v>
      </c>
      <c r="P26" s="223">
        <f t="shared" si="0"/>
        <v>0.17391304347826086</v>
      </c>
      <c r="Q26" s="211">
        <f t="shared" si="1"/>
        <v>-3</v>
      </c>
      <c r="S26" s="254"/>
    </row>
    <row r="27" spans="1:19">
      <c r="A27" s="166"/>
      <c r="B27" s="166"/>
      <c r="C27" s="258" t="s">
        <v>136</v>
      </c>
      <c r="D27" s="220">
        <v>1</v>
      </c>
      <c r="E27" s="221">
        <f>D27/$D$34</f>
        <v>1.4925373134328358E-2</v>
      </c>
      <c r="F27" s="220"/>
      <c r="G27" s="221"/>
      <c r="H27" s="220"/>
      <c r="I27" s="221"/>
      <c r="J27" s="220"/>
      <c r="K27" s="221"/>
      <c r="L27" s="220"/>
      <c r="M27" s="221"/>
      <c r="N27" s="224"/>
      <c r="O27" s="222">
        <f t="shared" si="2"/>
        <v>1</v>
      </c>
      <c r="P27" s="223">
        <f t="shared" si="0"/>
        <v>3.105590062111801E-3</v>
      </c>
      <c r="Q27" s="211">
        <f t="shared" si="1"/>
        <v>1</v>
      </c>
      <c r="S27" s="254"/>
    </row>
    <row r="28" spans="1:19" ht="12" customHeight="1">
      <c r="A28" s="166"/>
      <c r="B28" s="166"/>
      <c r="C28" s="209" t="s">
        <v>82</v>
      </c>
      <c r="D28" s="220"/>
      <c r="E28" s="221"/>
      <c r="F28" s="220">
        <v>2</v>
      </c>
      <c r="G28" s="221">
        <f>F28/$F$34</f>
        <v>1.9417475728155338E-2</v>
      </c>
      <c r="H28" s="220"/>
      <c r="I28" s="224"/>
      <c r="J28" s="220"/>
      <c r="K28" s="221"/>
      <c r="L28" s="220"/>
      <c r="M28" s="221"/>
      <c r="N28" s="224">
        <v>2</v>
      </c>
      <c r="O28" s="222">
        <f t="shared" si="2"/>
        <v>2</v>
      </c>
      <c r="P28" s="223">
        <f t="shared" si="0"/>
        <v>6.2111801242236021E-3</v>
      </c>
      <c r="Q28" s="211">
        <f t="shared" si="1"/>
        <v>0</v>
      </c>
      <c r="S28" s="254"/>
    </row>
    <row r="29" spans="1:19" ht="12" customHeight="1">
      <c r="A29" s="166"/>
      <c r="B29" s="166"/>
      <c r="C29" s="209" t="s">
        <v>114</v>
      </c>
      <c r="D29" s="220"/>
      <c r="E29" s="221"/>
      <c r="F29" s="220">
        <v>1</v>
      </c>
      <c r="G29" s="221">
        <f>F29/$F$34</f>
        <v>9.7087378640776691E-3</v>
      </c>
      <c r="H29" s="220"/>
      <c r="I29" s="224"/>
      <c r="J29" s="220"/>
      <c r="K29" s="221"/>
      <c r="L29" s="220"/>
      <c r="M29" s="221"/>
      <c r="N29" s="224">
        <v>1</v>
      </c>
      <c r="O29" s="222">
        <f t="shared" si="2"/>
        <v>1</v>
      </c>
      <c r="P29" s="223">
        <f t="shared" si="0"/>
        <v>3.105590062111801E-3</v>
      </c>
      <c r="Q29" s="211">
        <f t="shared" si="1"/>
        <v>0</v>
      </c>
      <c r="S29" s="254"/>
    </row>
    <row r="30" spans="1:19" ht="13.5" customHeight="1">
      <c r="A30" s="166"/>
      <c r="B30" s="166"/>
      <c r="C30" s="209" t="s">
        <v>115</v>
      </c>
      <c r="D30" s="220"/>
      <c r="E30" s="221"/>
      <c r="F30" s="220"/>
      <c r="G30" s="221"/>
      <c r="H30" s="220"/>
      <c r="I30" s="224"/>
      <c r="J30" s="220">
        <v>1</v>
      </c>
      <c r="K30" s="221">
        <f>J30/$J$34</f>
        <v>1.0869565217391304E-2</v>
      </c>
      <c r="L30" s="220"/>
      <c r="M30" s="221"/>
      <c r="N30" s="224">
        <v>1</v>
      </c>
      <c r="O30" s="222">
        <f t="shared" si="2"/>
        <v>1</v>
      </c>
      <c r="P30" s="223">
        <f t="shared" si="0"/>
        <v>3.105590062111801E-3</v>
      </c>
      <c r="Q30" s="211">
        <f t="shared" si="1"/>
        <v>0</v>
      </c>
      <c r="S30" s="254"/>
    </row>
    <row r="31" spans="1:19" ht="12.75" customHeight="1">
      <c r="A31" s="166"/>
      <c r="B31" s="166"/>
      <c r="C31" s="209" t="s">
        <v>100</v>
      </c>
      <c r="D31" s="220"/>
      <c r="E31" s="221"/>
      <c r="F31" s="220">
        <v>1</v>
      </c>
      <c r="G31" s="221">
        <f>F31/$F$34</f>
        <v>9.7087378640776691E-3</v>
      </c>
      <c r="H31" s="220"/>
      <c r="I31" s="224"/>
      <c r="J31" s="220"/>
      <c r="K31" s="221"/>
      <c r="L31" s="220"/>
      <c r="M31" s="221"/>
      <c r="N31" s="224">
        <v>2</v>
      </c>
      <c r="O31" s="222">
        <f t="shared" si="2"/>
        <v>1</v>
      </c>
      <c r="P31" s="223">
        <f t="shared" si="0"/>
        <v>3.105590062111801E-3</v>
      </c>
      <c r="Q31" s="211">
        <f t="shared" si="1"/>
        <v>-1</v>
      </c>
      <c r="S31" s="254"/>
    </row>
    <row r="32" spans="1:19" ht="12" customHeight="1">
      <c r="A32" s="166"/>
      <c r="B32" s="166"/>
      <c r="C32" s="209" t="s">
        <v>101</v>
      </c>
      <c r="D32" s="220">
        <v>1</v>
      </c>
      <c r="E32" s="221">
        <f>D32/$D$34</f>
        <v>1.4925373134328358E-2</v>
      </c>
      <c r="F32" s="220"/>
      <c r="G32" s="221"/>
      <c r="H32" s="220"/>
      <c r="I32" s="224"/>
      <c r="J32" s="220"/>
      <c r="K32" s="221"/>
      <c r="L32" s="220">
        <v>12</v>
      </c>
      <c r="M32" s="221">
        <f>L32/$L$34</f>
        <v>0.21818181818181817</v>
      </c>
      <c r="N32" s="224">
        <v>9</v>
      </c>
      <c r="O32" s="222">
        <f t="shared" si="2"/>
        <v>13</v>
      </c>
      <c r="P32" s="223">
        <f t="shared" si="0"/>
        <v>4.0372670807453416E-2</v>
      </c>
      <c r="Q32" s="211">
        <f t="shared" si="1"/>
        <v>4</v>
      </c>
      <c r="S32" s="254"/>
    </row>
    <row r="33" spans="1:19" ht="11.25" customHeight="1">
      <c r="A33" s="166"/>
      <c r="B33" s="166"/>
      <c r="C33" s="209" t="s">
        <v>108</v>
      </c>
      <c r="D33" s="220"/>
      <c r="E33" s="221"/>
      <c r="F33" s="220">
        <v>1</v>
      </c>
      <c r="G33" s="221">
        <f>F33/$F$34</f>
        <v>9.7087378640776691E-3</v>
      </c>
      <c r="H33" s="220"/>
      <c r="I33" s="224"/>
      <c r="J33" s="220"/>
      <c r="K33" s="221"/>
      <c r="L33" s="220"/>
      <c r="M33" s="221"/>
      <c r="N33" s="224">
        <v>1</v>
      </c>
      <c r="O33" s="222">
        <f t="shared" si="2"/>
        <v>1</v>
      </c>
      <c r="P33" s="223">
        <f t="shared" si="0"/>
        <v>3.105590062111801E-3</v>
      </c>
      <c r="Q33" s="211">
        <f t="shared" si="1"/>
        <v>0</v>
      </c>
      <c r="S33" s="254"/>
    </row>
    <row r="34" spans="1:19" ht="15.75" thickBot="1">
      <c r="A34" s="166"/>
      <c r="B34" s="93"/>
      <c r="C34" s="212" t="s">
        <v>16</v>
      </c>
      <c r="D34" s="212">
        <f>SUM(D5:D33)</f>
        <v>67</v>
      </c>
      <c r="E34" s="225">
        <f>D34/$D$34</f>
        <v>1</v>
      </c>
      <c r="F34" s="212">
        <f>SUM(F5:F33)</f>
        <v>103</v>
      </c>
      <c r="G34" s="225">
        <f>F34/$F$34</f>
        <v>1</v>
      </c>
      <c r="H34" s="212">
        <f>SUM(H5:H33)</f>
        <v>5</v>
      </c>
      <c r="I34" s="225">
        <f>H34/$H$34</f>
        <v>1</v>
      </c>
      <c r="J34" s="212">
        <f>SUM(J5:J33)</f>
        <v>92</v>
      </c>
      <c r="K34" s="225">
        <f>J34/$J$34</f>
        <v>1</v>
      </c>
      <c r="L34" s="212">
        <f>SUM(L5:L33)</f>
        <v>55</v>
      </c>
      <c r="M34" s="225">
        <f>L34/$L$34</f>
        <v>1</v>
      </c>
      <c r="N34" s="212">
        <f>SUM(N5:N33)</f>
        <v>323</v>
      </c>
      <c r="O34" s="212">
        <f>SUM(O5:O33)</f>
        <v>322</v>
      </c>
      <c r="P34" s="225">
        <f t="shared" si="0"/>
        <v>1</v>
      </c>
      <c r="Q34" s="206">
        <f t="shared" si="1"/>
        <v>-1</v>
      </c>
    </row>
    <row r="35" spans="1:19">
      <c r="A35" s="166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</row>
  </sheetData>
  <mergeCells count="6">
    <mergeCell ref="O3:Q3"/>
    <mergeCell ref="D3:E3"/>
    <mergeCell ref="F3:G3"/>
    <mergeCell ref="J3:K3"/>
    <mergeCell ref="L3:M3"/>
    <mergeCell ref="H3:I3"/>
  </mergeCells>
  <phoneticPr fontId="10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W18" sqref="W18"/>
    </sheetView>
  </sheetViews>
  <sheetFormatPr defaultRowHeight="15"/>
  <cols>
    <col min="1" max="1" width="0.140625" style="91" customWidth="1"/>
    <col min="2" max="2" width="14" customWidth="1"/>
    <col min="3" max="3" width="4.42578125" style="91" customWidth="1"/>
    <col min="4" max="4" width="5.140625" style="91" customWidth="1"/>
    <col min="5" max="5" width="4.42578125" style="91" customWidth="1"/>
    <col min="6" max="6" width="5.5703125" style="91" customWidth="1"/>
    <col min="7" max="7" width="4.42578125" style="91" customWidth="1"/>
    <col min="8" max="8" width="5.140625" style="91" customWidth="1"/>
    <col min="9" max="9" width="3.85546875" style="91" customWidth="1"/>
    <col min="10" max="10" width="5.140625" style="91" customWidth="1"/>
    <col min="11" max="11" width="4.42578125" style="91" customWidth="1"/>
    <col min="12" max="12" width="5.42578125" style="91" customWidth="1"/>
    <col min="13" max="13" width="4.42578125" style="91" customWidth="1"/>
    <col min="14" max="14" width="5.28515625" style="91" customWidth="1"/>
    <col min="15" max="15" width="4.42578125" style="91" customWidth="1"/>
    <col min="16" max="16" width="5.28515625" style="91" customWidth="1"/>
    <col min="17" max="17" width="4.5703125" style="91" customWidth="1"/>
    <col min="18" max="18" width="5.28515625" style="91" customWidth="1"/>
    <col min="19" max="19" width="4.5703125" style="91" customWidth="1"/>
    <col min="20" max="20" width="5.28515625" style="91" customWidth="1"/>
    <col min="21" max="21" width="4.5703125" style="91" customWidth="1"/>
    <col min="22" max="23" width="5.28515625" style="91" customWidth="1"/>
    <col min="24" max="24" width="5.28515625" style="91" bestFit="1" customWidth="1"/>
    <col min="25" max="25" width="4" style="91" bestFit="1" customWidth="1"/>
    <col min="26" max="26" width="5.28515625" style="91" bestFit="1" customWidth="1"/>
    <col min="27" max="27" width="4.7109375" customWidth="1"/>
    <col min="28" max="28" width="5.85546875" customWidth="1"/>
  </cols>
  <sheetData>
    <row r="1" spans="1:28" s="51" customFormat="1" ht="12.75">
      <c r="A1" s="90"/>
      <c r="B1" s="17" t="s">
        <v>86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8" s="51" customFormat="1" ht="12.75">
      <c r="A2" s="90"/>
      <c r="B2" s="149" t="s">
        <v>117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8" s="51" customFormat="1" ht="12.75" thickBot="1">
      <c r="A3" s="90"/>
      <c r="B3" s="52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8" ht="18.75" customHeight="1" thickBot="1">
      <c r="A4" s="92"/>
      <c r="B4" s="114"/>
      <c r="C4" s="338" t="s">
        <v>91</v>
      </c>
      <c r="D4" s="339"/>
      <c r="E4" s="338" t="s">
        <v>93</v>
      </c>
      <c r="F4" s="339"/>
      <c r="G4" s="338" t="s">
        <v>95</v>
      </c>
      <c r="H4" s="339"/>
      <c r="I4" s="338" t="s">
        <v>97</v>
      </c>
      <c r="J4" s="339"/>
      <c r="K4" s="338" t="s">
        <v>99</v>
      </c>
      <c r="L4" s="339"/>
      <c r="M4" s="338" t="s">
        <v>103</v>
      </c>
      <c r="N4" s="339"/>
      <c r="O4" s="340" t="s">
        <v>104</v>
      </c>
      <c r="P4" s="341"/>
      <c r="Q4" s="340" t="s">
        <v>105</v>
      </c>
      <c r="R4" s="341"/>
      <c r="S4" s="340" t="s">
        <v>107</v>
      </c>
      <c r="T4" s="341"/>
      <c r="U4" s="340" t="s">
        <v>109</v>
      </c>
      <c r="V4" s="341"/>
      <c r="W4" s="340" t="s">
        <v>119</v>
      </c>
      <c r="X4" s="341"/>
      <c r="Y4" s="340" t="s">
        <v>122</v>
      </c>
      <c r="Z4" s="341"/>
      <c r="AA4" s="340" t="s">
        <v>128</v>
      </c>
      <c r="AB4" s="341"/>
    </row>
    <row r="5" spans="1:28" ht="15.75" thickBot="1">
      <c r="A5" s="92"/>
      <c r="B5" s="115"/>
      <c r="C5" s="116" t="s">
        <v>48</v>
      </c>
      <c r="D5" s="117" t="s">
        <v>49</v>
      </c>
      <c r="E5" s="116" t="s">
        <v>48</v>
      </c>
      <c r="F5" s="117" t="s">
        <v>49</v>
      </c>
      <c r="G5" s="116" t="s">
        <v>48</v>
      </c>
      <c r="H5" s="117" t="s">
        <v>49</v>
      </c>
      <c r="I5" s="116" t="s">
        <v>48</v>
      </c>
      <c r="J5" s="117" t="s">
        <v>49</v>
      </c>
      <c r="K5" s="116" t="s">
        <v>48</v>
      </c>
      <c r="L5" s="117" t="s">
        <v>49</v>
      </c>
      <c r="M5" s="116" t="s">
        <v>48</v>
      </c>
      <c r="N5" s="117" t="s">
        <v>49</v>
      </c>
      <c r="O5" s="116" t="s">
        <v>48</v>
      </c>
      <c r="P5" s="117" t="s">
        <v>49</v>
      </c>
      <c r="Q5" s="116" t="s">
        <v>48</v>
      </c>
      <c r="R5" s="117" t="s">
        <v>49</v>
      </c>
      <c r="S5" s="116" t="s">
        <v>48</v>
      </c>
      <c r="T5" s="117" t="s">
        <v>49</v>
      </c>
      <c r="U5" s="116" t="s">
        <v>48</v>
      </c>
      <c r="V5" s="117" t="s">
        <v>49</v>
      </c>
      <c r="W5" s="116" t="s">
        <v>48</v>
      </c>
      <c r="X5" s="117" t="s">
        <v>49</v>
      </c>
      <c r="Y5" s="116" t="s">
        <v>48</v>
      </c>
      <c r="Z5" s="117" t="s">
        <v>49</v>
      </c>
      <c r="AA5" s="116" t="s">
        <v>48</v>
      </c>
      <c r="AB5" s="117" t="s">
        <v>49</v>
      </c>
    </row>
    <row r="6" spans="1:28" s="91" customFormat="1">
      <c r="A6" s="93"/>
      <c r="B6" s="122" t="s">
        <v>25</v>
      </c>
      <c r="C6" s="118">
        <v>47</v>
      </c>
      <c r="D6" s="119">
        <f t="shared" ref="D6:D11" si="0">C6/$C$11</f>
        <v>0.15259740259740259</v>
      </c>
      <c r="E6" s="118">
        <v>50</v>
      </c>
      <c r="F6" s="119">
        <f t="shared" ref="F6:F11" si="1">E6/$E$11</f>
        <v>0.15923566878980891</v>
      </c>
      <c r="G6" s="118">
        <v>36</v>
      </c>
      <c r="H6" s="119">
        <f t="shared" ref="H6:H11" si="2">G6/$G$11</f>
        <v>0.14457831325301204</v>
      </c>
      <c r="I6" s="118">
        <v>36</v>
      </c>
      <c r="J6" s="119">
        <f t="shared" ref="J6:J11" si="3">I6/$I$11</f>
        <v>0.13043478260869565</v>
      </c>
      <c r="K6" s="118">
        <v>41</v>
      </c>
      <c r="L6" s="119">
        <f t="shared" ref="L6:L11" si="4">K6/$K$11</f>
        <v>0.13141025641025642</v>
      </c>
      <c r="M6" s="118">
        <v>46</v>
      </c>
      <c r="N6" s="119">
        <f t="shared" ref="N6:N11" si="5">M6/$M$11</f>
        <v>0.1419753086419753</v>
      </c>
      <c r="O6" s="118">
        <v>40</v>
      </c>
      <c r="P6" s="119">
        <f t="shared" ref="P6:P11" si="6">O6/$O$11</f>
        <v>0.1388888888888889</v>
      </c>
      <c r="Q6" s="118">
        <v>50</v>
      </c>
      <c r="R6" s="119">
        <f t="shared" ref="R6:R11" si="7">Q6/$Q$11</f>
        <v>0.16666666666666666</v>
      </c>
      <c r="S6" s="118">
        <v>47</v>
      </c>
      <c r="T6" s="119">
        <f t="shared" ref="T6:T11" si="8">S6/$S$11</f>
        <v>0.15112540192926044</v>
      </c>
      <c r="U6" s="118">
        <v>45</v>
      </c>
      <c r="V6" s="119">
        <f t="shared" ref="V6:V11" si="9">U6/$U$11</f>
        <v>0.15</v>
      </c>
      <c r="W6" s="118">
        <v>47</v>
      </c>
      <c r="X6" s="119">
        <f t="shared" ref="X6:X11" si="10">W6/$W$11</f>
        <v>0.14687500000000001</v>
      </c>
      <c r="Y6" s="118">
        <v>50</v>
      </c>
      <c r="Z6" s="119">
        <v>0.15479876160990713</v>
      </c>
      <c r="AA6" s="118">
        <v>52</v>
      </c>
      <c r="AB6" s="119">
        <f t="shared" ref="AB6:AB11" si="11">AA6/$AA$11</f>
        <v>0.16149068322981366</v>
      </c>
    </row>
    <row r="7" spans="1:28" s="91" customFormat="1">
      <c r="A7" s="93"/>
      <c r="B7" s="122" t="s">
        <v>28</v>
      </c>
      <c r="C7" s="118">
        <v>111</v>
      </c>
      <c r="D7" s="119">
        <f t="shared" si="0"/>
        <v>0.36038961038961037</v>
      </c>
      <c r="E7" s="118">
        <v>111</v>
      </c>
      <c r="F7" s="119">
        <f t="shared" si="1"/>
        <v>0.35350318471337577</v>
      </c>
      <c r="G7" s="118">
        <v>82</v>
      </c>
      <c r="H7" s="119">
        <f t="shared" si="2"/>
        <v>0.32931726907630521</v>
      </c>
      <c r="I7" s="118">
        <v>95</v>
      </c>
      <c r="J7" s="119">
        <f t="shared" si="3"/>
        <v>0.34420289855072461</v>
      </c>
      <c r="K7" s="118">
        <v>114</v>
      </c>
      <c r="L7" s="119">
        <f t="shared" si="4"/>
        <v>0.36538461538461536</v>
      </c>
      <c r="M7" s="118">
        <v>110</v>
      </c>
      <c r="N7" s="119">
        <f t="shared" si="5"/>
        <v>0.33950617283950618</v>
      </c>
      <c r="O7" s="118">
        <v>105</v>
      </c>
      <c r="P7" s="119">
        <f t="shared" si="6"/>
        <v>0.36458333333333331</v>
      </c>
      <c r="Q7" s="118">
        <v>107</v>
      </c>
      <c r="R7" s="119">
        <f t="shared" si="7"/>
        <v>0.35666666666666669</v>
      </c>
      <c r="S7" s="118">
        <v>113</v>
      </c>
      <c r="T7" s="119">
        <f t="shared" si="8"/>
        <v>0.36334405144694532</v>
      </c>
      <c r="U7" s="118">
        <v>103</v>
      </c>
      <c r="V7" s="119">
        <f t="shared" si="9"/>
        <v>0.34333333333333332</v>
      </c>
      <c r="W7" s="118">
        <v>116</v>
      </c>
      <c r="X7" s="119">
        <f t="shared" si="10"/>
        <v>0.36249999999999999</v>
      </c>
      <c r="Y7" s="118">
        <v>106</v>
      </c>
      <c r="Z7" s="119">
        <v>0.32817337461300311</v>
      </c>
      <c r="AA7" s="118">
        <v>114</v>
      </c>
      <c r="AB7" s="119">
        <f t="shared" si="11"/>
        <v>0.35403726708074534</v>
      </c>
    </row>
    <row r="8" spans="1:28" s="91" customFormat="1" ht="27.75" customHeight="1">
      <c r="A8" s="93"/>
      <c r="B8" s="122" t="s">
        <v>30</v>
      </c>
      <c r="C8" s="118">
        <v>47</v>
      </c>
      <c r="D8" s="119">
        <f t="shared" si="0"/>
        <v>0.15259740259740259</v>
      </c>
      <c r="E8" s="118">
        <v>50</v>
      </c>
      <c r="F8" s="119">
        <f t="shared" si="1"/>
        <v>0.15923566878980891</v>
      </c>
      <c r="G8" s="118">
        <v>44</v>
      </c>
      <c r="H8" s="119">
        <f t="shared" si="2"/>
        <v>0.17670682730923695</v>
      </c>
      <c r="I8" s="118">
        <v>47</v>
      </c>
      <c r="J8" s="119">
        <f t="shared" si="3"/>
        <v>0.17028985507246377</v>
      </c>
      <c r="K8" s="118">
        <v>53</v>
      </c>
      <c r="L8" s="119">
        <f t="shared" si="4"/>
        <v>0.16987179487179488</v>
      </c>
      <c r="M8" s="118">
        <v>45</v>
      </c>
      <c r="N8" s="119">
        <f t="shared" si="5"/>
        <v>0.1388888888888889</v>
      </c>
      <c r="O8" s="118">
        <v>37</v>
      </c>
      <c r="P8" s="119">
        <f t="shared" si="6"/>
        <v>0.12847222222222221</v>
      </c>
      <c r="Q8" s="118">
        <v>39</v>
      </c>
      <c r="R8" s="119">
        <f t="shared" si="7"/>
        <v>0.13</v>
      </c>
      <c r="S8" s="118">
        <v>36</v>
      </c>
      <c r="T8" s="119">
        <f t="shared" si="8"/>
        <v>0.1157556270096463</v>
      </c>
      <c r="U8" s="118">
        <v>40</v>
      </c>
      <c r="V8" s="119">
        <f t="shared" si="9"/>
        <v>0.13333333333333333</v>
      </c>
      <c r="W8" s="118">
        <v>44</v>
      </c>
      <c r="X8" s="119">
        <f t="shared" si="10"/>
        <v>0.13750000000000001</v>
      </c>
      <c r="Y8" s="118">
        <v>42</v>
      </c>
      <c r="Z8" s="119">
        <v>0.13003095975232198</v>
      </c>
      <c r="AA8" s="118">
        <v>36</v>
      </c>
      <c r="AB8" s="119">
        <f t="shared" si="11"/>
        <v>0.11180124223602485</v>
      </c>
    </row>
    <row r="9" spans="1:28" s="91" customFormat="1">
      <c r="A9" s="93"/>
      <c r="B9" s="122" t="s">
        <v>33</v>
      </c>
      <c r="C9" s="118">
        <v>62</v>
      </c>
      <c r="D9" s="119">
        <f t="shared" si="0"/>
        <v>0.20129870129870131</v>
      </c>
      <c r="E9" s="118">
        <v>59</v>
      </c>
      <c r="F9" s="119">
        <f t="shared" si="1"/>
        <v>0.18789808917197454</v>
      </c>
      <c r="G9" s="118">
        <v>47</v>
      </c>
      <c r="H9" s="119">
        <f t="shared" si="2"/>
        <v>0.18875502008032127</v>
      </c>
      <c r="I9" s="118">
        <v>59</v>
      </c>
      <c r="J9" s="119">
        <f t="shared" si="3"/>
        <v>0.21376811594202899</v>
      </c>
      <c r="K9" s="118">
        <v>62</v>
      </c>
      <c r="L9" s="119">
        <f t="shared" si="4"/>
        <v>0.19871794871794871</v>
      </c>
      <c r="M9" s="118">
        <v>74</v>
      </c>
      <c r="N9" s="119">
        <f t="shared" si="5"/>
        <v>0.22839506172839505</v>
      </c>
      <c r="O9" s="118">
        <v>61</v>
      </c>
      <c r="P9" s="119">
        <f t="shared" si="6"/>
        <v>0.21180555555555555</v>
      </c>
      <c r="Q9" s="118">
        <v>53</v>
      </c>
      <c r="R9" s="119">
        <f t="shared" si="7"/>
        <v>0.17666666666666667</v>
      </c>
      <c r="S9" s="118">
        <v>55</v>
      </c>
      <c r="T9" s="119">
        <f t="shared" si="8"/>
        <v>0.17684887459807075</v>
      </c>
      <c r="U9" s="118">
        <v>51</v>
      </c>
      <c r="V9" s="119">
        <f t="shared" si="9"/>
        <v>0.17</v>
      </c>
      <c r="W9" s="118">
        <v>55</v>
      </c>
      <c r="X9" s="119">
        <f t="shared" si="10"/>
        <v>0.171875</v>
      </c>
      <c r="Y9" s="118">
        <v>59</v>
      </c>
      <c r="Z9" s="119">
        <v>0.1826625386996904</v>
      </c>
      <c r="AA9" s="118">
        <v>56</v>
      </c>
      <c r="AB9" s="119">
        <f t="shared" si="11"/>
        <v>0.17391304347826086</v>
      </c>
    </row>
    <row r="10" spans="1:28" s="91" customFormat="1" ht="15.75" customHeight="1" thickBot="1">
      <c r="A10" s="93"/>
      <c r="B10" s="203" t="s">
        <v>85</v>
      </c>
      <c r="C10" s="204">
        <f>SUM(C6:C9)</f>
        <v>267</v>
      </c>
      <c r="D10" s="205">
        <f t="shared" si="0"/>
        <v>0.86688311688311692</v>
      </c>
      <c r="E10" s="204">
        <f>SUM(E6:E9)</f>
        <v>270</v>
      </c>
      <c r="F10" s="205">
        <f t="shared" si="1"/>
        <v>0.85987261146496818</v>
      </c>
      <c r="G10" s="204">
        <f>SUM(G6:G9)</f>
        <v>209</v>
      </c>
      <c r="H10" s="205">
        <f t="shared" si="2"/>
        <v>0.8393574297188755</v>
      </c>
      <c r="I10" s="204">
        <f>SUM(I6:I9)</f>
        <v>237</v>
      </c>
      <c r="J10" s="205">
        <f t="shared" si="3"/>
        <v>0.85869565217391308</v>
      </c>
      <c r="K10" s="204">
        <f>SUM(K6:K9)</f>
        <v>270</v>
      </c>
      <c r="L10" s="205">
        <f t="shared" si="4"/>
        <v>0.86538461538461542</v>
      </c>
      <c r="M10" s="204">
        <f>SUM(M6:M9)</f>
        <v>275</v>
      </c>
      <c r="N10" s="205">
        <f t="shared" si="5"/>
        <v>0.84876543209876543</v>
      </c>
      <c r="O10" s="204">
        <f>SUM(O6:O9)</f>
        <v>243</v>
      </c>
      <c r="P10" s="205">
        <f t="shared" si="6"/>
        <v>0.84375</v>
      </c>
      <c r="Q10" s="204">
        <f>SUM(Q6:Q9)</f>
        <v>249</v>
      </c>
      <c r="R10" s="205">
        <f t="shared" si="7"/>
        <v>0.83</v>
      </c>
      <c r="S10" s="204">
        <f>SUM(S6:S9)</f>
        <v>251</v>
      </c>
      <c r="T10" s="205">
        <f t="shared" si="8"/>
        <v>0.80707395498392287</v>
      </c>
      <c r="U10" s="204">
        <f>SUM(U6:U9)</f>
        <v>239</v>
      </c>
      <c r="V10" s="205">
        <f t="shared" si="9"/>
        <v>0.79666666666666663</v>
      </c>
      <c r="W10" s="204">
        <f>SUM(W6:W9)</f>
        <v>262</v>
      </c>
      <c r="X10" s="205">
        <f t="shared" si="10"/>
        <v>0.81874999999999998</v>
      </c>
      <c r="Y10" s="204">
        <v>257</v>
      </c>
      <c r="Z10" s="205">
        <v>0.79566563467492257</v>
      </c>
      <c r="AA10" s="204">
        <f>SUM(AA6:AA9)</f>
        <v>258</v>
      </c>
      <c r="AB10" s="205">
        <f t="shared" si="11"/>
        <v>0.80124223602484468</v>
      </c>
    </row>
    <row r="11" spans="1:28" ht="15.75" thickBot="1">
      <c r="A11" s="93"/>
      <c r="B11" s="152" t="s">
        <v>94</v>
      </c>
      <c r="C11" s="153">
        <v>308</v>
      </c>
      <c r="D11" s="163">
        <f t="shared" si="0"/>
        <v>1</v>
      </c>
      <c r="E11" s="153">
        <v>314</v>
      </c>
      <c r="F11" s="218">
        <f t="shared" si="1"/>
        <v>1</v>
      </c>
      <c r="G11" s="153">
        <v>249</v>
      </c>
      <c r="H11" s="218">
        <f t="shared" si="2"/>
        <v>1</v>
      </c>
      <c r="I11" s="153">
        <v>276</v>
      </c>
      <c r="J11" s="218">
        <f t="shared" si="3"/>
        <v>1</v>
      </c>
      <c r="K11" s="153">
        <v>312</v>
      </c>
      <c r="L11" s="218">
        <f t="shared" si="4"/>
        <v>1</v>
      </c>
      <c r="M11" s="153">
        <v>324</v>
      </c>
      <c r="N11" s="218">
        <f t="shared" si="5"/>
        <v>1</v>
      </c>
      <c r="O11" s="153">
        <v>288</v>
      </c>
      <c r="P11" s="218">
        <f t="shared" si="6"/>
        <v>1</v>
      </c>
      <c r="Q11" s="153">
        <v>300</v>
      </c>
      <c r="R11" s="218">
        <f t="shared" si="7"/>
        <v>1</v>
      </c>
      <c r="S11" s="153">
        <v>311</v>
      </c>
      <c r="T11" s="218">
        <f t="shared" si="8"/>
        <v>1</v>
      </c>
      <c r="U11" s="153">
        <v>300</v>
      </c>
      <c r="V11" s="218">
        <f t="shared" si="9"/>
        <v>1</v>
      </c>
      <c r="W11" s="153">
        <v>320</v>
      </c>
      <c r="X11" s="218">
        <f t="shared" si="10"/>
        <v>1</v>
      </c>
      <c r="Y11" s="153">
        <v>323</v>
      </c>
      <c r="Z11" s="218">
        <v>1</v>
      </c>
      <c r="AA11" s="153">
        <v>322</v>
      </c>
      <c r="AB11" s="218">
        <f t="shared" si="11"/>
        <v>1</v>
      </c>
    </row>
    <row r="12" spans="1:28">
      <c r="A12" s="93"/>
      <c r="B12" s="50"/>
    </row>
    <row r="13" spans="1:28">
      <c r="A13" s="94"/>
      <c r="B13" s="49"/>
    </row>
  </sheetData>
  <mergeCells count="13">
    <mergeCell ref="AA4:AB4"/>
    <mergeCell ref="U4:V4"/>
    <mergeCell ref="S4:T4"/>
    <mergeCell ref="Q4:R4"/>
    <mergeCell ref="O4:P4"/>
    <mergeCell ref="G4:H4"/>
    <mergeCell ref="E4:F4"/>
    <mergeCell ref="W4:X4"/>
    <mergeCell ref="Y4:Z4"/>
    <mergeCell ref="C4:D4"/>
    <mergeCell ref="M4:N4"/>
    <mergeCell ref="K4:L4"/>
    <mergeCell ref="I4:J4"/>
  </mergeCells>
  <phoneticPr fontId="10" type="noConversion"/>
  <pageMargins left="0.15748031496062992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opLeftCell="A21" workbookViewId="0">
      <selection activeCell="O8" sqref="O8"/>
    </sheetView>
  </sheetViews>
  <sheetFormatPr defaultRowHeight="15"/>
  <cols>
    <col min="1" max="1" width="2.28515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6" width="8.85546875" customWidth="1"/>
    <col min="7" max="7" width="7.85546875" customWidth="1"/>
    <col min="8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>
      <c r="A1" s="17" t="s">
        <v>68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  <c r="M1" s="22"/>
      <c r="N1" s="22"/>
    </row>
    <row r="2" spans="1:14" ht="15.75" thickBot="1">
      <c r="A2" s="21" t="s">
        <v>129</v>
      </c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</row>
    <row r="3" spans="1:14" ht="15.75" thickBot="1">
      <c r="A3" s="1"/>
      <c r="B3" s="16" t="s">
        <v>34</v>
      </c>
      <c r="C3" s="342" t="s">
        <v>65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</row>
    <row r="4" spans="1:14" ht="15.75" thickBot="1">
      <c r="A4" s="33"/>
      <c r="B4" s="15"/>
      <c r="C4" s="343" t="s">
        <v>2</v>
      </c>
      <c r="D4" s="344"/>
      <c r="E4" s="343" t="s">
        <v>3</v>
      </c>
      <c r="F4" s="345"/>
      <c r="G4" s="343" t="s">
        <v>4</v>
      </c>
      <c r="H4" s="344"/>
      <c r="I4" s="343" t="s">
        <v>5</v>
      </c>
      <c r="J4" s="344"/>
      <c r="K4" s="343" t="s">
        <v>6</v>
      </c>
      <c r="L4" s="344"/>
      <c r="M4" s="343" t="s">
        <v>1</v>
      </c>
      <c r="N4" s="344"/>
    </row>
    <row r="5" spans="1:14">
      <c r="A5" s="36"/>
      <c r="B5" s="37"/>
      <c r="C5" s="164" t="s">
        <v>48</v>
      </c>
      <c r="D5" s="164" t="s">
        <v>49</v>
      </c>
      <c r="E5" s="164" t="s">
        <v>48</v>
      </c>
      <c r="F5" s="164" t="s">
        <v>49</v>
      </c>
      <c r="G5" s="235" t="s">
        <v>48</v>
      </c>
      <c r="H5" s="164" t="s">
        <v>49</v>
      </c>
      <c r="I5" s="164" t="s">
        <v>48</v>
      </c>
      <c r="J5" s="164" t="s">
        <v>49</v>
      </c>
      <c r="K5" s="164" t="s">
        <v>48</v>
      </c>
      <c r="L5" s="164" t="s">
        <v>49</v>
      </c>
      <c r="M5" s="134" t="s">
        <v>48</v>
      </c>
      <c r="N5" s="110" t="s">
        <v>49</v>
      </c>
    </row>
    <row r="6" spans="1:14">
      <c r="A6" s="198">
        <v>1</v>
      </c>
      <c r="B6" s="200" t="s">
        <v>7</v>
      </c>
      <c r="C6" s="226"/>
      <c r="D6" s="227">
        <f t="shared" ref="D6:D15" si="0">C6/$C$15</f>
        <v>0</v>
      </c>
      <c r="E6" s="226"/>
      <c r="F6" s="227">
        <f t="shared" ref="F6:F15" si="1">E6/$E$15</f>
        <v>0</v>
      </c>
      <c r="G6" s="226"/>
      <c r="H6" s="227">
        <f t="shared" ref="H6:H15" si="2">G6/$G$15</f>
        <v>0</v>
      </c>
      <c r="I6" s="226">
        <v>1</v>
      </c>
      <c r="J6" s="227">
        <f t="shared" ref="J6:J15" si="3">I6/$I$15</f>
        <v>1.0869565217391304E-2</v>
      </c>
      <c r="K6" s="226">
        <v>1</v>
      </c>
      <c r="L6" s="25">
        <f t="shared" ref="L6:L15" si="4">K6/$K$15</f>
        <v>1.8181818181818181E-2</v>
      </c>
      <c r="M6" s="228">
        <f>SUM(C6,E6,G6,I6,K6)</f>
        <v>2</v>
      </c>
      <c r="N6" s="181">
        <f t="shared" ref="N6:N15" si="5">M6/$M$15</f>
        <v>6.2111801242236021E-3</v>
      </c>
    </row>
    <row r="7" spans="1:14">
      <c r="A7" s="198">
        <v>2</v>
      </c>
      <c r="B7" s="201" t="s">
        <v>8</v>
      </c>
      <c r="C7" s="226">
        <v>20</v>
      </c>
      <c r="D7" s="229">
        <f t="shared" si="0"/>
        <v>0.29850746268656714</v>
      </c>
      <c r="E7" s="226">
        <v>7</v>
      </c>
      <c r="F7" s="229">
        <f t="shared" si="1"/>
        <v>6.7961165048543687E-2</v>
      </c>
      <c r="G7" s="226">
        <v>3</v>
      </c>
      <c r="H7" s="229">
        <f t="shared" si="2"/>
        <v>0.6</v>
      </c>
      <c r="I7" s="226">
        <v>13</v>
      </c>
      <c r="J7" s="229">
        <f t="shared" si="3"/>
        <v>0.14130434782608695</v>
      </c>
      <c r="K7" s="226">
        <v>3</v>
      </c>
      <c r="L7" s="27">
        <f t="shared" si="4"/>
        <v>5.4545454545454543E-2</v>
      </c>
      <c r="M7" s="228">
        <f t="shared" ref="M7:M15" si="6">SUM(C7,E7,G7,I7,K7)</f>
        <v>46</v>
      </c>
      <c r="N7" s="189">
        <f t="shared" si="5"/>
        <v>0.14285714285714285</v>
      </c>
    </row>
    <row r="8" spans="1:14">
      <c r="A8" s="198">
        <v>3</v>
      </c>
      <c r="B8" s="201" t="s">
        <v>9</v>
      </c>
      <c r="C8" s="226">
        <v>8</v>
      </c>
      <c r="D8" s="229">
        <f t="shared" si="0"/>
        <v>0.11940298507462686</v>
      </c>
      <c r="E8" s="226">
        <v>9</v>
      </c>
      <c r="F8" s="229">
        <f t="shared" si="1"/>
        <v>8.7378640776699032E-2</v>
      </c>
      <c r="G8" s="226"/>
      <c r="H8" s="229">
        <f t="shared" si="2"/>
        <v>0</v>
      </c>
      <c r="I8" s="226">
        <v>1</v>
      </c>
      <c r="J8" s="229">
        <f t="shared" si="3"/>
        <v>1.0869565217391304E-2</v>
      </c>
      <c r="K8" s="226">
        <v>4</v>
      </c>
      <c r="L8" s="27">
        <f t="shared" si="4"/>
        <v>7.2727272727272724E-2</v>
      </c>
      <c r="M8" s="228">
        <f t="shared" si="6"/>
        <v>22</v>
      </c>
      <c r="N8" s="189">
        <f t="shared" si="5"/>
        <v>6.8322981366459631E-2</v>
      </c>
    </row>
    <row r="9" spans="1:14">
      <c r="A9" s="198">
        <v>4</v>
      </c>
      <c r="B9" s="200" t="s">
        <v>10</v>
      </c>
      <c r="C9" s="226">
        <v>5</v>
      </c>
      <c r="D9" s="229">
        <f t="shared" si="0"/>
        <v>7.4626865671641784E-2</v>
      </c>
      <c r="E9" s="226">
        <v>15</v>
      </c>
      <c r="F9" s="229">
        <f t="shared" si="1"/>
        <v>0.14563106796116504</v>
      </c>
      <c r="G9" s="226">
        <v>1</v>
      </c>
      <c r="H9" s="229">
        <f t="shared" si="2"/>
        <v>0.2</v>
      </c>
      <c r="I9" s="226">
        <v>6</v>
      </c>
      <c r="J9" s="229">
        <f t="shared" si="3"/>
        <v>6.5217391304347824E-2</v>
      </c>
      <c r="K9" s="226">
        <v>6</v>
      </c>
      <c r="L9" s="27">
        <f t="shared" si="4"/>
        <v>0.10909090909090909</v>
      </c>
      <c r="M9" s="228">
        <f t="shared" si="6"/>
        <v>33</v>
      </c>
      <c r="N9" s="189">
        <f t="shared" si="5"/>
        <v>0.10248447204968944</v>
      </c>
    </row>
    <row r="10" spans="1:14">
      <c r="A10" s="198">
        <v>5</v>
      </c>
      <c r="B10" s="200" t="s">
        <v>11</v>
      </c>
      <c r="C10" s="226">
        <v>11</v>
      </c>
      <c r="D10" s="229">
        <f t="shared" si="0"/>
        <v>0.16417910447761194</v>
      </c>
      <c r="E10" s="226">
        <v>33</v>
      </c>
      <c r="F10" s="229">
        <f t="shared" si="1"/>
        <v>0.32038834951456313</v>
      </c>
      <c r="G10" s="226"/>
      <c r="H10" s="229">
        <f t="shared" si="2"/>
        <v>0</v>
      </c>
      <c r="I10" s="226">
        <v>26</v>
      </c>
      <c r="J10" s="229">
        <f t="shared" si="3"/>
        <v>0.28260869565217389</v>
      </c>
      <c r="K10" s="226">
        <v>13</v>
      </c>
      <c r="L10" s="27">
        <f t="shared" si="4"/>
        <v>0.23636363636363636</v>
      </c>
      <c r="M10" s="228">
        <f t="shared" si="6"/>
        <v>83</v>
      </c>
      <c r="N10" s="189">
        <f t="shared" si="5"/>
        <v>0.25776397515527949</v>
      </c>
    </row>
    <row r="11" spans="1:14">
      <c r="A11" s="198">
        <v>6</v>
      </c>
      <c r="B11" s="200" t="s">
        <v>12</v>
      </c>
      <c r="C11" s="226"/>
      <c r="D11" s="229">
        <f t="shared" si="0"/>
        <v>0</v>
      </c>
      <c r="E11" s="226"/>
      <c r="F11" s="229">
        <f t="shared" si="1"/>
        <v>0</v>
      </c>
      <c r="G11" s="226"/>
      <c r="H11" s="229">
        <f t="shared" si="2"/>
        <v>0</v>
      </c>
      <c r="I11" s="226"/>
      <c r="J11" s="229">
        <f t="shared" si="3"/>
        <v>0</v>
      </c>
      <c r="K11" s="226"/>
      <c r="L11" s="27">
        <f t="shared" si="4"/>
        <v>0</v>
      </c>
      <c r="M11" s="228">
        <f t="shared" si="6"/>
        <v>0</v>
      </c>
      <c r="N11" s="189">
        <f t="shared" si="5"/>
        <v>0</v>
      </c>
    </row>
    <row r="12" spans="1:14">
      <c r="A12" s="198">
        <v>7</v>
      </c>
      <c r="B12" s="200" t="s">
        <v>13</v>
      </c>
      <c r="C12" s="226">
        <v>8</v>
      </c>
      <c r="D12" s="229">
        <f t="shared" si="0"/>
        <v>0.11940298507462686</v>
      </c>
      <c r="E12" s="226">
        <v>10</v>
      </c>
      <c r="F12" s="229">
        <f t="shared" si="1"/>
        <v>9.7087378640776698E-2</v>
      </c>
      <c r="G12" s="226"/>
      <c r="H12" s="229">
        <f t="shared" si="2"/>
        <v>0</v>
      </c>
      <c r="I12" s="226">
        <v>12</v>
      </c>
      <c r="J12" s="229">
        <f t="shared" si="3"/>
        <v>0.13043478260869565</v>
      </c>
      <c r="K12" s="226">
        <v>5</v>
      </c>
      <c r="L12" s="27">
        <f t="shared" si="4"/>
        <v>9.0909090909090912E-2</v>
      </c>
      <c r="M12" s="228">
        <f t="shared" si="6"/>
        <v>35</v>
      </c>
      <c r="N12" s="189">
        <f t="shared" si="5"/>
        <v>0.10869565217391304</v>
      </c>
    </row>
    <row r="13" spans="1:14">
      <c r="A13" s="198">
        <v>8</v>
      </c>
      <c r="B13" s="200" t="s">
        <v>14</v>
      </c>
      <c r="C13" s="226">
        <v>4</v>
      </c>
      <c r="D13" s="229">
        <f t="shared" si="0"/>
        <v>5.9701492537313432E-2</v>
      </c>
      <c r="E13" s="226">
        <v>1</v>
      </c>
      <c r="F13" s="229">
        <f t="shared" si="1"/>
        <v>9.7087378640776691E-3</v>
      </c>
      <c r="G13" s="226"/>
      <c r="H13" s="229">
        <f t="shared" si="2"/>
        <v>0</v>
      </c>
      <c r="I13" s="226">
        <v>3</v>
      </c>
      <c r="J13" s="229">
        <f t="shared" si="3"/>
        <v>3.2608695652173912E-2</v>
      </c>
      <c r="K13" s="226"/>
      <c r="L13" s="27">
        <f t="shared" si="4"/>
        <v>0</v>
      </c>
      <c r="M13" s="228">
        <f t="shared" si="6"/>
        <v>8</v>
      </c>
      <c r="N13" s="189">
        <f t="shared" si="5"/>
        <v>2.4844720496894408E-2</v>
      </c>
    </row>
    <row r="14" spans="1:14" ht="15.75" thickBot="1">
      <c r="A14" s="198">
        <v>9</v>
      </c>
      <c r="B14" s="200" t="s">
        <v>15</v>
      </c>
      <c r="C14" s="226">
        <v>11</v>
      </c>
      <c r="D14" s="230">
        <f t="shared" si="0"/>
        <v>0.16417910447761194</v>
      </c>
      <c r="E14" s="226">
        <v>28</v>
      </c>
      <c r="F14" s="230">
        <f t="shared" si="1"/>
        <v>0.27184466019417475</v>
      </c>
      <c r="G14" s="226">
        <v>1</v>
      </c>
      <c r="H14" s="230">
        <f t="shared" si="2"/>
        <v>0.2</v>
      </c>
      <c r="I14" s="226">
        <v>30</v>
      </c>
      <c r="J14" s="230">
        <f t="shared" si="3"/>
        <v>0.32608695652173914</v>
      </c>
      <c r="K14" s="226">
        <v>23</v>
      </c>
      <c r="L14" s="231">
        <f t="shared" si="4"/>
        <v>0.41818181818181815</v>
      </c>
      <c r="M14" s="228">
        <f t="shared" si="6"/>
        <v>93</v>
      </c>
      <c r="N14" s="189">
        <f t="shared" si="5"/>
        <v>0.28881987577639751</v>
      </c>
    </row>
    <row r="15" spans="1:14" ht="15.75" thickBot="1">
      <c r="A15" s="13"/>
      <c r="B15" s="199" t="s">
        <v>16</v>
      </c>
      <c r="C15" s="232">
        <f>SUM(C6:C14)</f>
        <v>67</v>
      </c>
      <c r="D15" s="233">
        <f t="shared" si="0"/>
        <v>1</v>
      </c>
      <c r="E15" s="232">
        <f>SUM(E6:E14)</f>
        <v>103</v>
      </c>
      <c r="F15" s="233">
        <f t="shared" si="1"/>
        <v>1</v>
      </c>
      <c r="G15" s="232">
        <f>SUM(G6:G14)</f>
        <v>5</v>
      </c>
      <c r="H15" s="233">
        <f t="shared" si="2"/>
        <v>1</v>
      </c>
      <c r="I15" s="232">
        <f>SUM(I6:I14)</f>
        <v>92</v>
      </c>
      <c r="J15" s="233">
        <f t="shared" si="3"/>
        <v>1</v>
      </c>
      <c r="K15" s="232">
        <f>SUM(K6:K14)</f>
        <v>55</v>
      </c>
      <c r="L15" s="233">
        <f t="shared" si="4"/>
        <v>1</v>
      </c>
      <c r="M15" s="232">
        <f t="shared" si="6"/>
        <v>322</v>
      </c>
      <c r="N15" s="234">
        <f t="shared" si="5"/>
        <v>1</v>
      </c>
    </row>
    <row r="16" spans="1:1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>
      <c r="A17" s="17" t="s">
        <v>69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.75" thickBot="1">
      <c r="A18" s="21" t="s">
        <v>130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.75" thickBot="1">
      <c r="A19" s="1"/>
      <c r="B19" s="16" t="s">
        <v>34</v>
      </c>
      <c r="C19" s="342" t="s">
        <v>66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1"/>
    </row>
    <row r="20" spans="1:14" ht="15.75" thickBot="1">
      <c r="A20" s="33"/>
      <c r="B20" s="15"/>
      <c r="C20" s="343" t="s">
        <v>2</v>
      </c>
      <c r="D20" s="344"/>
      <c r="E20" s="343" t="s">
        <v>3</v>
      </c>
      <c r="F20" s="345"/>
      <c r="G20" s="343" t="s">
        <v>4</v>
      </c>
      <c r="H20" s="344"/>
      <c r="I20" s="343" t="s">
        <v>5</v>
      </c>
      <c r="J20" s="344"/>
      <c r="K20" s="343" t="s">
        <v>6</v>
      </c>
      <c r="L20" s="344"/>
      <c r="M20" s="343" t="s">
        <v>1</v>
      </c>
      <c r="N20" s="344"/>
    </row>
    <row r="21" spans="1:14">
      <c r="A21" s="36"/>
      <c r="B21" s="37"/>
      <c r="C21" s="164" t="s">
        <v>48</v>
      </c>
      <c r="D21" s="164" t="s">
        <v>49</v>
      </c>
      <c r="E21" s="164" t="s">
        <v>48</v>
      </c>
      <c r="F21" s="164" t="s">
        <v>49</v>
      </c>
      <c r="G21" s="164" t="s">
        <v>48</v>
      </c>
      <c r="H21" s="164" t="s">
        <v>49</v>
      </c>
      <c r="I21" s="164" t="s">
        <v>48</v>
      </c>
      <c r="J21" s="164" t="s">
        <v>49</v>
      </c>
      <c r="K21" s="164" t="s">
        <v>48</v>
      </c>
      <c r="L21" s="164" t="s">
        <v>49</v>
      </c>
      <c r="M21" s="169" t="s">
        <v>48</v>
      </c>
      <c r="N21" s="110" t="s">
        <v>49</v>
      </c>
    </row>
    <row r="22" spans="1:14">
      <c r="A22" s="198">
        <v>1</v>
      </c>
      <c r="B22" s="200" t="s">
        <v>7</v>
      </c>
      <c r="C22" s="226">
        <v>49</v>
      </c>
      <c r="D22" s="25">
        <f>C22/$C$31</f>
        <v>2.9805352798053526E-2</v>
      </c>
      <c r="E22" s="226">
        <v>4</v>
      </c>
      <c r="F22" s="25">
        <f>E22/$E$31</f>
        <v>3.1570639305445935E-3</v>
      </c>
      <c r="G22" s="226"/>
      <c r="H22" s="25">
        <f>G22/$G$31</f>
        <v>0</v>
      </c>
      <c r="I22" s="226">
        <v>16</v>
      </c>
      <c r="J22" s="25">
        <f>I22/$I$31</f>
        <v>1.0540184453227932E-2</v>
      </c>
      <c r="K22" s="226">
        <v>5</v>
      </c>
      <c r="L22" s="25">
        <f>K22/$K$31</f>
        <v>7.8616352201257862E-3</v>
      </c>
      <c r="M22" s="228">
        <f>SUM(C22,E22,G22,I22,K22)</f>
        <v>74</v>
      </c>
      <c r="N22" s="181">
        <f>M22/$M$31</f>
        <v>1.424720831728918E-2</v>
      </c>
    </row>
    <row r="23" spans="1:14">
      <c r="A23" s="198">
        <v>2</v>
      </c>
      <c r="B23" s="201" t="s">
        <v>8</v>
      </c>
      <c r="C23" s="226">
        <v>614</v>
      </c>
      <c r="D23" s="25">
        <f t="shared" ref="D23:D31" si="7">C23/$C$31</f>
        <v>0.37347931873479318</v>
      </c>
      <c r="E23" s="226">
        <v>291</v>
      </c>
      <c r="F23" s="25">
        <f t="shared" ref="F23:F31" si="8">E23/$E$31</f>
        <v>0.22967640094711919</v>
      </c>
      <c r="G23" s="226">
        <v>42</v>
      </c>
      <c r="H23" s="25">
        <f t="shared" ref="H23:H31" si="9">G23/$G$31</f>
        <v>0.32558139534883723</v>
      </c>
      <c r="I23" s="226">
        <v>460</v>
      </c>
      <c r="J23" s="25">
        <f t="shared" ref="J23:J31" si="10">I23/$I$31</f>
        <v>0.30303030303030304</v>
      </c>
      <c r="K23" s="226">
        <v>139</v>
      </c>
      <c r="L23" s="25">
        <f t="shared" ref="L23:L31" si="11">K23/$K$31</f>
        <v>0.21855345911949686</v>
      </c>
      <c r="M23" s="228">
        <f t="shared" ref="M23:M31" si="12">SUM(C23,E23,G23,I23,K23)</f>
        <v>1546</v>
      </c>
      <c r="N23" s="181">
        <f t="shared" ref="N23:N31" si="13">M23/$M$31</f>
        <v>0.29765113592606857</v>
      </c>
    </row>
    <row r="24" spans="1:14">
      <c r="A24" s="198">
        <v>3</v>
      </c>
      <c r="B24" s="201" t="s">
        <v>9</v>
      </c>
      <c r="C24" s="226">
        <v>186</v>
      </c>
      <c r="D24" s="25">
        <f t="shared" si="7"/>
        <v>0.11313868613138686</v>
      </c>
      <c r="E24" s="226">
        <v>111</v>
      </c>
      <c r="F24" s="25">
        <f t="shared" si="8"/>
        <v>8.7608524072612465E-2</v>
      </c>
      <c r="G24" s="226">
        <v>10</v>
      </c>
      <c r="H24" s="25">
        <f t="shared" si="9"/>
        <v>7.7519379844961239E-2</v>
      </c>
      <c r="I24" s="226">
        <v>118</v>
      </c>
      <c r="J24" s="25">
        <f t="shared" si="10"/>
        <v>7.7733860342555999E-2</v>
      </c>
      <c r="K24" s="226">
        <v>55</v>
      </c>
      <c r="L24" s="25">
        <f t="shared" si="11"/>
        <v>8.6477987421383642E-2</v>
      </c>
      <c r="M24" s="228">
        <f t="shared" si="12"/>
        <v>480</v>
      </c>
      <c r="N24" s="181">
        <f t="shared" si="13"/>
        <v>9.241432422025414E-2</v>
      </c>
    </row>
    <row r="25" spans="1:14">
      <c r="A25" s="198">
        <v>4</v>
      </c>
      <c r="B25" s="200" t="s">
        <v>10</v>
      </c>
      <c r="C25" s="226">
        <v>161</v>
      </c>
      <c r="D25" s="25">
        <f t="shared" si="7"/>
        <v>9.793187347931874E-2</v>
      </c>
      <c r="E25" s="226">
        <v>156</v>
      </c>
      <c r="F25" s="25">
        <f t="shared" si="8"/>
        <v>0.12312549329123915</v>
      </c>
      <c r="G25" s="226">
        <v>17</v>
      </c>
      <c r="H25" s="25">
        <f t="shared" si="9"/>
        <v>0.13178294573643412</v>
      </c>
      <c r="I25" s="226">
        <v>149</v>
      </c>
      <c r="J25" s="25">
        <f t="shared" si="10"/>
        <v>9.8155467720685105E-2</v>
      </c>
      <c r="K25" s="226">
        <v>69</v>
      </c>
      <c r="L25" s="25">
        <f t="shared" si="11"/>
        <v>0.10849056603773585</v>
      </c>
      <c r="M25" s="228">
        <f t="shared" si="12"/>
        <v>552</v>
      </c>
      <c r="N25" s="181">
        <f t="shared" si="13"/>
        <v>0.10627647285329227</v>
      </c>
    </row>
    <row r="26" spans="1:14">
      <c r="A26" s="198">
        <v>5</v>
      </c>
      <c r="B26" s="200" t="s">
        <v>11</v>
      </c>
      <c r="C26" s="226">
        <v>183</v>
      </c>
      <c r="D26" s="25">
        <f t="shared" si="7"/>
        <v>0.11131386861313869</v>
      </c>
      <c r="E26" s="226">
        <v>200</v>
      </c>
      <c r="F26" s="25">
        <f t="shared" si="8"/>
        <v>0.15785319652722968</v>
      </c>
      <c r="G26" s="226">
        <v>17</v>
      </c>
      <c r="H26" s="25">
        <f t="shared" si="9"/>
        <v>0.13178294573643412</v>
      </c>
      <c r="I26" s="226">
        <v>240</v>
      </c>
      <c r="J26" s="25">
        <f t="shared" si="10"/>
        <v>0.15810276679841898</v>
      </c>
      <c r="K26" s="226">
        <v>85</v>
      </c>
      <c r="L26" s="25">
        <f t="shared" si="11"/>
        <v>0.13364779874213836</v>
      </c>
      <c r="M26" s="228">
        <f t="shared" si="12"/>
        <v>725</v>
      </c>
      <c r="N26" s="181">
        <f t="shared" si="13"/>
        <v>0.13958413554100885</v>
      </c>
    </row>
    <row r="27" spans="1:14">
      <c r="A27" s="198">
        <v>6</v>
      </c>
      <c r="B27" s="200" t="s">
        <v>12</v>
      </c>
      <c r="C27" s="226">
        <v>8</v>
      </c>
      <c r="D27" s="25">
        <f t="shared" si="7"/>
        <v>4.8661800486618006E-3</v>
      </c>
      <c r="E27" s="226">
        <v>4</v>
      </c>
      <c r="F27" s="25">
        <f t="shared" si="8"/>
        <v>3.1570639305445935E-3</v>
      </c>
      <c r="G27" s="226">
        <v>6</v>
      </c>
      <c r="H27" s="25">
        <f t="shared" si="9"/>
        <v>4.6511627906976744E-2</v>
      </c>
      <c r="I27" s="226">
        <v>4</v>
      </c>
      <c r="J27" s="25">
        <f t="shared" si="10"/>
        <v>2.635046113306983E-3</v>
      </c>
      <c r="K27" s="226">
        <v>5</v>
      </c>
      <c r="L27" s="25">
        <f t="shared" si="11"/>
        <v>7.8616352201257862E-3</v>
      </c>
      <c r="M27" s="228">
        <f t="shared" si="12"/>
        <v>27</v>
      </c>
      <c r="N27" s="181">
        <f t="shared" si="13"/>
        <v>5.1983057373892957E-3</v>
      </c>
    </row>
    <row r="28" spans="1:14">
      <c r="A28" s="198">
        <v>7</v>
      </c>
      <c r="B28" s="200" t="s">
        <v>13</v>
      </c>
      <c r="C28" s="226">
        <v>171</v>
      </c>
      <c r="D28" s="25">
        <f t="shared" si="7"/>
        <v>0.10401459854014598</v>
      </c>
      <c r="E28" s="226">
        <v>180</v>
      </c>
      <c r="F28" s="25">
        <f t="shared" si="8"/>
        <v>0.1420678768745067</v>
      </c>
      <c r="G28" s="226">
        <v>16</v>
      </c>
      <c r="H28" s="25">
        <f t="shared" si="9"/>
        <v>0.12403100775193798</v>
      </c>
      <c r="I28" s="226">
        <v>200</v>
      </c>
      <c r="J28" s="25">
        <f t="shared" si="10"/>
        <v>0.13175230566534915</v>
      </c>
      <c r="K28" s="226">
        <v>94</v>
      </c>
      <c r="L28" s="25">
        <f t="shared" si="11"/>
        <v>0.14779874213836477</v>
      </c>
      <c r="M28" s="228">
        <f t="shared" si="12"/>
        <v>661</v>
      </c>
      <c r="N28" s="181">
        <f t="shared" si="13"/>
        <v>0.12726222564497497</v>
      </c>
    </row>
    <row r="29" spans="1:14">
      <c r="A29" s="198">
        <v>8</v>
      </c>
      <c r="B29" s="200" t="s">
        <v>14</v>
      </c>
      <c r="C29" s="226">
        <v>36</v>
      </c>
      <c r="D29" s="25">
        <f t="shared" si="7"/>
        <v>2.1897810218978103E-2</v>
      </c>
      <c r="E29" s="226">
        <v>30</v>
      </c>
      <c r="F29" s="25">
        <f t="shared" si="8"/>
        <v>2.3677979479084451E-2</v>
      </c>
      <c r="G29" s="226"/>
      <c r="H29" s="25">
        <f t="shared" si="9"/>
        <v>0</v>
      </c>
      <c r="I29" s="226">
        <v>29</v>
      </c>
      <c r="J29" s="25">
        <f t="shared" si="10"/>
        <v>1.9104084321475624E-2</v>
      </c>
      <c r="K29" s="226">
        <v>13</v>
      </c>
      <c r="L29" s="25">
        <f t="shared" si="11"/>
        <v>2.0440251572327043E-2</v>
      </c>
      <c r="M29" s="228">
        <f t="shared" si="12"/>
        <v>108</v>
      </c>
      <c r="N29" s="181">
        <f t="shared" si="13"/>
        <v>2.0793222949557183E-2</v>
      </c>
    </row>
    <row r="30" spans="1:14" ht="15.75" thickBot="1">
      <c r="A30" s="198">
        <v>9</v>
      </c>
      <c r="B30" s="200" t="s">
        <v>15</v>
      </c>
      <c r="C30" s="226">
        <v>236</v>
      </c>
      <c r="D30" s="25">
        <f t="shared" si="7"/>
        <v>0.14355231143552311</v>
      </c>
      <c r="E30" s="226">
        <v>291</v>
      </c>
      <c r="F30" s="25">
        <f t="shared" si="8"/>
        <v>0.22967640094711919</v>
      </c>
      <c r="G30" s="226">
        <v>21</v>
      </c>
      <c r="H30" s="25">
        <f t="shared" si="9"/>
        <v>0.16279069767441862</v>
      </c>
      <c r="I30" s="226">
        <v>302</v>
      </c>
      <c r="J30" s="25">
        <f t="shared" si="10"/>
        <v>0.19894598155467721</v>
      </c>
      <c r="K30" s="226">
        <v>171</v>
      </c>
      <c r="L30" s="25">
        <f t="shared" si="11"/>
        <v>0.26886792452830188</v>
      </c>
      <c r="M30" s="228">
        <f t="shared" si="12"/>
        <v>1021</v>
      </c>
      <c r="N30" s="181">
        <f t="shared" si="13"/>
        <v>0.19657296881016559</v>
      </c>
    </row>
    <row r="31" spans="1:14" ht="15.75" thickBot="1">
      <c r="A31" s="13"/>
      <c r="B31" s="126" t="s">
        <v>16</v>
      </c>
      <c r="C31" s="236">
        <f>SUM(C22:C30)</f>
        <v>1644</v>
      </c>
      <c r="D31" s="252">
        <f t="shared" si="7"/>
        <v>1</v>
      </c>
      <c r="E31" s="237">
        <f>SUM(E22:E30)</f>
        <v>1267</v>
      </c>
      <c r="F31" s="252">
        <f t="shared" si="8"/>
        <v>1</v>
      </c>
      <c r="G31" s="236">
        <f>SUM(G22:G30)</f>
        <v>129</v>
      </c>
      <c r="H31" s="252">
        <f t="shared" si="9"/>
        <v>1</v>
      </c>
      <c r="I31" s="236">
        <f>SUM(I22:I30)</f>
        <v>1518</v>
      </c>
      <c r="J31" s="252">
        <f t="shared" si="10"/>
        <v>1</v>
      </c>
      <c r="K31" s="236">
        <f>SUM(K22:K30)</f>
        <v>636</v>
      </c>
      <c r="L31" s="252">
        <f t="shared" si="11"/>
        <v>1</v>
      </c>
      <c r="M31" s="236">
        <f t="shared" si="12"/>
        <v>5194</v>
      </c>
      <c r="N31" s="253">
        <f t="shared" si="13"/>
        <v>1</v>
      </c>
    </row>
    <row r="32" spans="1:1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>
      <c r="A34" s="17" t="s">
        <v>78</v>
      </c>
      <c r="B34" s="28"/>
      <c r="C34" s="28"/>
      <c r="D34" s="28"/>
      <c r="E34" s="28"/>
      <c r="F34" s="28"/>
      <c r="G34" s="28"/>
      <c r="H34" s="28"/>
      <c r="I34" s="28"/>
      <c r="J34" s="22"/>
      <c r="K34" s="22"/>
      <c r="L34" s="22"/>
      <c r="M34" s="22"/>
      <c r="N34" s="22"/>
    </row>
    <row r="35" spans="1:14" ht="15.75" thickBot="1">
      <c r="A35" s="28" t="s">
        <v>131</v>
      </c>
      <c r="B35" s="28"/>
      <c r="C35" s="28"/>
      <c r="D35" s="28"/>
      <c r="E35" s="28"/>
      <c r="F35" s="28"/>
      <c r="G35" s="28"/>
      <c r="H35" s="28"/>
      <c r="I35" s="28"/>
      <c r="J35" s="22"/>
      <c r="K35" s="22"/>
      <c r="L35" s="22"/>
      <c r="M35" s="22"/>
      <c r="N35" s="22"/>
    </row>
    <row r="36" spans="1:14" ht="15" customHeight="1">
      <c r="A36" s="1"/>
      <c r="B36" s="16" t="s">
        <v>34</v>
      </c>
      <c r="C36" s="346" t="s">
        <v>67</v>
      </c>
      <c r="D36" s="347"/>
      <c r="E36" s="347"/>
      <c r="F36" s="347"/>
      <c r="G36" s="347"/>
      <c r="H36" s="348"/>
      <c r="I36" s="22"/>
      <c r="J36" s="22"/>
      <c r="K36" s="22"/>
      <c r="L36" s="22"/>
      <c r="M36" s="22"/>
      <c r="N36" s="22"/>
    </row>
    <row r="37" spans="1:14" ht="29.25" customHeight="1" thickBot="1">
      <c r="A37" s="33"/>
      <c r="B37" s="2"/>
      <c r="C37" s="349"/>
      <c r="D37" s="350"/>
      <c r="E37" s="350"/>
      <c r="F37" s="350"/>
      <c r="G37" s="350"/>
      <c r="H37" s="351"/>
      <c r="I37" s="22"/>
      <c r="J37" s="22"/>
      <c r="K37" s="22"/>
      <c r="L37" s="22"/>
      <c r="M37" s="22"/>
      <c r="N37" s="22"/>
    </row>
    <row r="38" spans="1:14" ht="15.75" thickBot="1">
      <c r="A38" s="33"/>
      <c r="B38" s="33"/>
      <c r="C38" s="3" t="s">
        <v>2</v>
      </c>
      <c r="D38" s="4" t="s">
        <v>3</v>
      </c>
      <c r="E38" s="4" t="s">
        <v>79</v>
      </c>
      <c r="F38" s="5" t="s">
        <v>5</v>
      </c>
      <c r="G38" s="6" t="s">
        <v>6</v>
      </c>
      <c r="H38" s="7" t="s">
        <v>1</v>
      </c>
      <c r="I38" s="22"/>
      <c r="J38" s="22"/>
      <c r="K38" s="22"/>
      <c r="L38" s="22"/>
      <c r="M38" s="22"/>
      <c r="N38" s="22"/>
    </row>
    <row r="39" spans="1:14">
      <c r="A39" s="8">
        <v>1</v>
      </c>
      <c r="B39" s="9" t="s">
        <v>7</v>
      </c>
      <c r="C39" s="238">
        <f>C6/C22</f>
        <v>0</v>
      </c>
      <c r="D39" s="238">
        <f>E6/E22</f>
        <v>0</v>
      </c>
      <c r="E39" s="239" t="e">
        <f>G6/G22</f>
        <v>#DIV/0!</v>
      </c>
      <c r="F39" s="239">
        <f>I6/I22</f>
        <v>6.25E-2</v>
      </c>
      <c r="G39" s="239">
        <f t="shared" ref="G39:G48" si="14">K6/K22</f>
        <v>0.2</v>
      </c>
      <c r="H39" s="242">
        <f t="shared" ref="H39:H48" si="15">M6/M22</f>
        <v>2.7027027027027029E-2</v>
      </c>
      <c r="I39" s="22"/>
      <c r="J39" s="22"/>
      <c r="K39" s="22"/>
      <c r="L39" s="22"/>
      <c r="M39" s="22"/>
      <c r="N39" s="22"/>
    </row>
    <row r="40" spans="1:14">
      <c r="A40" s="8">
        <v>2</v>
      </c>
      <c r="B40" s="10" t="s">
        <v>8</v>
      </c>
      <c r="C40" s="239">
        <f t="shared" ref="C40:C48" si="16">C7/C23</f>
        <v>3.2573289902280131E-2</v>
      </c>
      <c r="D40" s="239">
        <f t="shared" ref="D40:D48" si="17">E7/E23</f>
        <v>2.4054982817869417E-2</v>
      </c>
      <c r="E40" s="239">
        <f t="shared" ref="E40:E48" si="18">G7/G23</f>
        <v>7.1428571428571425E-2</v>
      </c>
      <c r="F40" s="239">
        <f t="shared" ref="F40:F48" si="19">I7/I23</f>
        <v>2.8260869565217391E-2</v>
      </c>
      <c r="G40" s="239">
        <f t="shared" si="14"/>
        <v>2.1582733812949641E-2</v>
      </c>
      <c r="H40" s="242">
        <f t="shared" si="15"/>
        <v>2.9754204398447608E-2</v>
      </c>
      <c r="I40" s="22"/>
      <c r="J40" s="22"/>
      <c r="K40" s="22"/>
      <c r="L40" s="22"/>
      <c r="M40" s="22"/>
      <c r="N40" s="22"/>
    </row>
    <row r="41" spans="1:14">
      <c r="A41" s="8">
        <v>3</v>
      </c>
      <c r="B41" s="11" t="s">
        <v>9</v>
      </c>
      <c r="C41" s="239">
        <f t="shared" si="16"/>
        <v>4.3010752688172046E-2</v>
      </c>
      <c r="D41" s="239">
        <f t="shared" si="17"/>
        <v>8.1081081081081086E-2</v>
      </c>
      <c r="E41" s="239">
        <f t="shared" si="18"/>
        <v>0</v>
      </c>
      <c r="F41" s="239">
        <f t="shared" si="19"/>
        <v>8.4745762711864406E-3</v>
      </c>
      <c r="G41" s="239">
        <f t="shared" si="14"/>
        <v>7.2727272727272724E-2</v>
      </c>
      <c r="H41" s="242">
        <f t="shared" si="15"/>
        <v>4.583333333333333E-2</v>
      </c>
      <c r="I41" s="22"/>
      <c r="J41" s="22"/>
      <c r="K41" s="22"/>
      <c r="L41" s="22"/>
      <c r="M41" s="22"/>
      <c r="N41" s="22"/>
    </row>
    <row r="42" spans="1:14">
      <c r="A42" s="8">
        <v>4</v>
      </c>
      <c r="B42" s="12" t="s">
        <v>10</v>
      </c>
      <c r="C42" s="239">
        <f t="shared" si="16"/>
        <v>3.1055900621118012E-2</v>
      </c>
      <c r="D42" s="239">
        <f t="shared" si="17"/>
        <v>9.6153846153846159E-2</v>
      </c>
      <c r="E42" s="239">
        <f t="shared" si="18"/>
        <v>5.8823529411764705E-2</v>
      </c>
      <c r="F42" s="239">
        <f t="shared" si="19"/>
        <v>4.0268456375838924E-2</v>
      </c>
      <c r="G42" s="239">
        <f t="shared" si="14"/>
        <v>8.6956521739130432E-2</v>
      </c>
      <c r="H42" s="242">
        <f t="shared" si="15"/>
        <v>5.9782608695652176E-2</v>
      </c>
      <c r="I42" s="22"/>
      <c r="J42" s="22"/>
      <c r="K42" s="22"/>
      <c r="L42" s="22"/>
      <c r="M42" s="22"/>
      <c r="N42" s="22"/>
    </row>
    <row r="43" spans="1:14">
      <c r="A43" s="8">
        <v>5</v>
      </c>
      <c r="B43" s="9" t="s">
        <v>11</v>
      </c>
      <c r="C43" s="239">
        <f t="shared" si="16"/>
        <v>6.0109289617486336E-2</v>
      </c>
      <c r="D43" s="239">
        <f t="shared" si="17"/>
        <v>0.16500000000000001</v>
      </c>
      <c r="E43" s="239">
        <f t="shared" si="18"/>
        <v>0</v>
      </c>
      <c r="F43" s="239">
        <f t="shared" si="19"/>
        <v>0.10833333333333334</v>
      </c>
      <c r="G43" s="239">
        <f t="shared" si="14"/>
        <v>0.15294117647058825</v>
      </c>
      <c r="H43" s="242">
        <f t="shared" si="15"/>
        <v>0.11448275862068966</v>
      </c>
      <c r="I43" s="22"/>
      <c r="J43" s="22"/>
      <c r="K43" s="22"/>
      <c r="L43" s="22"/>
      <c r="M43" s="22"/>
      <c r="N43" s="22"/>
    </row>
    <row r="44" spans="1:14">
      <c r="A44" s="8">
        <v>6</v>
      </c>
      <c r="B44" s="12" t="s">
        <v>12</v>
      </c>
      <c r="C44" s="239">
        <f t="shared" si="16"/>
        <v>0</v>
      </c>
      <c r="D44" s="239">
        <f t="shared" si="17"/>
        <v>0</v>
      </c>
      <c r="E44" s="239">
        <f t="shared" si="18"/>
        <v>0</v>
      </c>
      <c r="F44" s="239">
        <f t="shared" si="19"/>
        <v>0</v>
      </c>
      <c r="G44" s="239">
        <f t="shared" si="14"/>
        <v>0</v>
      </c>
      <c r="H44" s="242">
        <f t="shared" si="15"/>
        <v>0</v>
      </c>
      <c r="I44" s="22"/>
      <c r="J44" s="22"/>
      <c r="K44" s="22"/>
      <c r="L44" s="22"/>
      <c r="M44" s="22"/>
      <c r="N44" s="22"/>
    </row>
    <row r="45" spans="1:14">
      <c r="A45" s="8">
        <v>7</v>
      </c>
      <c r="B45" s="95" t="s">
        <v>13</v>
      </c>
      <c r="C45" s="239">
        <f t="shared" si="16"/>
        <v>4.6783625730994149E-2</v>
      </c>
      <c r="D45" s="239">
        <f t="shared" si="17"/>
        <v>5.5555555555555552E-2</v>
      </c>
      <c r="E45" s="239">
        <f t="shared" si="18"/>
        <v>0</v>
      </c>
      <c r="F45" s="239">
        <f t="shared" si="19"/>
        <v>0.06</v>
      </c>
      <c r="G45" s="239">
        <f t="shared" si="14"/>
        <v>5.3191489361702128E-2</v>
      </c>
      <c r="H45" s="242">
        <f t="shared" si="15"/>
        <v>5.2950075642965201E-2</v>
      </c>
      <c r="I45" s="22"/>
      <c r="J45" s="22"/>
      <c r="K45" s="22"/>
      <c r="L45" s="22"/>
      <c r="M45" s="22"/>
      <c r="N45" s="22"/>
    </row>
    <row r="46" spans="1:14">
      <c r="A46" s="8">
        <v>8</v>
      </c>
      <c r="B46" s="96" t="s">
        <v>14</v>
      </c>
      <c r="C46" s="239">
        <f t="shared" si="16"/>
        <v>0.1111111111111111</v>
      </c>
      <c r="D46" s="239">
        <f t="shared" si="17"/>
        <v>3.3333333333333333E-2</v>
      </c>
      <c r="E46" s="239" t="e">
        <f t="shared" si="18"/>
        <v>#DIV/0!</v>
      </c>
      <c r="F46" s="239">
        <f t="shared" si="19"/>
        <v>0.10344827586206896</v>
      </c>
      <c r="G46" s="239">
        <f t="shared" si="14"/>
        <v>0</v>
      </c>
      <c r="H46" s="242">
        <f t="shared" si="15"/>
        <v>7.407407407407407E-2</v>
      </c>
      <c r="I46" s="22"/>
      <c r="J46" s="22"/>
      <c r="K46" s="22"/>
      <c r="L46" s="22"/>
      <c r="M46" s="22"/>
      <c r="N46" s="22"/>
    </row>
    <row r="47" spans="1:14" ht="15.75" thickBot="1">
      <c r="A47" s="8">
        <v>9</v>
      </c>
      <c r="B47" s="95" t="s">
        <v>15</v>
      </c>
      <c r="C47" s="240">
        <f t="shared" si="16"/>
        <v>4.6610169491525424E-2</v>
      </c>
      <c r="D47" s="239">
        <f t="shared" si="17"/>
        <v>9.6219931271477668E-2</v>
      </c>
      <c r="E47" s="40">
        <f t="shared" si="18"/>
        <v>4.7619047619047616E-2</v>
      </c>
      <c r="F47" s="239">
        <f t="shared" si="19"/>
        <v>9.9337748344370855E-2</v>
      </c>
      <c r="G47" s="241">
        <f t="shared" si="14"/>
        <v>0.13450292397660818</v>
      </c>
      <c r="H47" s="242">
        <f t="shared" si="15"/>
        <v>9.1087169441723806E-2</v>
      </c>
      <c r="I47" s="22"/>
      <c r="J47" s="22"/>
      <c r="K47" s="22"/>
      <c r="L47" s="22"/>
      <c r="M47" s="22"/>
      <c r="N47" s="22"/>
    </row>
    <row r="48" spans="1:14" ht="15.75" thickBot="1">
      <c r="A48" s="13"/>
      <c r="B48" s="14" t="s">
        <v>16</v>
      </c>
      <c r="C48" s="243">
        <f t="shared" si="16"/>
        <v>4.0754257907542578E-2</v>
      </c>
      <c r="D48" s="243">
        <f t="shared" si="17"/>
        <v>8.129439621152329E-2</v>
      </c>
      <c r="E48" s="243">
        <f t="shared" si="18"/>
        <v>3.875968992248062E-2</v>
      </c>
      <c r="F48" s="243">
        <f t="shared" si="19"/>
        <v>6.0606060606060608E-2</v>
      </c>
      <c r="G48" s="243">
        <f t="shared" si="14"/>
        <v>8.6477987421383642E-2</v>
      </c>
      <c r="H48" s="243">
        <f t="shared" si="15"/>
        <v>6.1994609164420483E-2</v>
      </c>
      <c r="I48" s="22"/>
      <c r="J48" s="22"/>
      <c r="K48" s="22"/>
      <c r="L48" s="22"/>
      <c r="M48" s="22"/>
      <c r="N48" s="22"/>
    </row>
  </sheetData>
  <mergeCells count="15">
    <mergeCell ref="C36:H37"/>
    <mergeCell ref="C19:N19"/>
    <mergeCell ref="C20:D20"/>
    <mergeCell ref="E20:F20"/>
    <mergeCell ref="G20:H20"/>
    <mergeCell ref="I20:J20"/>
    <mergeCell ref="K20:L20"/>
    <mergeCell ref="M20:N20"/>
    <mergeCell ref="C3:N3"/>
    <mergeCell ref="C4:D4"/>
    <mergeCell ref="E4:F4"/>
    <mergeCell ref="G4:H4"/>
    <mergeCell ref="I4:J4"/>
    <mergeCell ref="K4:L4"/>
    <mergeCell ref="M4:N4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80" zoomScaleNormal="80" workbookViewId="0">
      <selection activeCell="R28" sqref="R28"/>
    </sheetView>
  </sheetViews>
  <sheetFormatPr defaultRowHeight="15"/>
  <cols>
    <col min="1" max="1" width="1.42578125" customWidth="1"/>
    <col min="2" max="2" width="23.140625" bestFit="1" customWidth="1"/>
    <col min="3" max="3" width="8.5703125" customWidth="1"/>
    <col min="4" max="4" width="8.140625" customWidth="1"/>
    <col min="5" max="6" width="8.5703125" customWidth="1"/>
    <col min="7" max="7" width="7.42578125" customWidth="1"/>
    <col min="8" max="8" width="8.42578125" bestFit="1" customWidth="1"/>
    <col min="9" max="9" width="6.7109375" customWidth="1"/>
    <col min="10" max="10" width="8.42578125" bestFit="1" customWidth="1"/>
    <col min="11" max="11" width="6.5703125" customWidth="1"/>
    <col min="12" max="12" width="8.42578125" bestFit="1" customWidth="1"/>
    <col min="13" max="13" width="8.42578125" customWidth="1"/>
    <col min="14" max="14" width="8.140625" bestFit="1" customWidth="1"/>
    <col min="15" max="15" width="6.28515625" customWidth="1"/>
    <col min="16" max="16" width="6" bestFit="1" customWidth="1"/>
    <col min="17" max="17" width="6.140625" customWidth="1"/>
    <col min="18" max="18" width="8.140625" bestFit="1" customWidth="1"/>
  </cols>
  <sheetData>
    <row r="1" spans="1:18">
      <c r="A1" s="42" t="s">
        <v>70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ht="15.75" thickBot="1">
      <c r="A2" s="44" t="s">
        <v>132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8" ht="15.75" thickBot="1">
      <c r="A3" s="146"/>
      <c r="B3" s="7" t="s">
        <v>24</v>
      </c>
      <c r="C3" s="356" t="s">
        <v>0</v>
      </c>
      <c r="D3" s="356"/>
      <c r="E3" s="356"/>
      <c r="F3" s="356"/>
      <c r="G3" s="356"/>
      <c r="H3" s="356"/>
      <c r="I3" s="356"/>
      <c r="J3" s="356"/>
      <c r="K3" s="356"/>
      <c r="L3" s="356"/>
      <c r="M3" s="255"/>
      <c r="N3" s="255"/>
      <c r="O3" s="255"/>
      <c r="P3" s="255"/>
      <c r="Q3" s="256"/>
      <c r="R3" s="257"/>
    </row>
    <row r="4" spans="1:18" ht="15.75" thickBot="1">
      <c r="A4" s="147"/>
      <c r="B4" s="2"/>
      <c r="C4" s="361" t="s">
        <v>38</v>
      </c>
      <c r="D4" s="362"/>
      <c r="E4" s="357" t="s">
        <v>36</v>
      </c>
      <c r="F4" s="358"/>
      <c r="G4" s="357" t="s">
        <v>35</v>
      </c>
      <c r="H4" s="358"/>
      <c r="I4" s="357" t="s">
        <v>37</v>
      </c>
      <c r="J4" s="358"/>
      <c r="K4" s="357" t="s">
        <v>39</v>
      </c>
      <c r="L4" s="315"/>
      <c r="M4" s="352" t="s">
        <v>118</v>
      </c>
      <c r="N4" s="353"/>
      <c r="O4" s="352" t="s">
        <v>123</v>
      </c>
      <c r="P4" s="353"/>
      <c r="Q4" s="352" t="s">
        <v>135</v>
      </c>
      <c r="R4" s="353"/>
    </row>
    <row r="5" spans="1:18">
      <c r="A5" s="147"/>
      <c r="B5" s="37"/>
      <c r="C5" s="129" t="s">
        <v>50</v>
      </c>
      <c r="D5" s="129" t="s">
        <v>49</v>
      </c>
      <c r="E5" s="129" t="s">
        <v>50</v>
      </c>
      <c r="F5" s="129" t="s">
        <v>49</v>
      </c>
      <c r="G5" s="129" t="s">
        <v>50</v>
      </c>
      <c r="H5" s="129" t="s">
        <v>49</v>
      </c>
      <c r="I5" s="129" t="s">
        <v>50</v>
      </c>
      <c r="J5" s="129" t="s">
        <v>49</v>
      </c>
      <c r="K5" s="129" t="s">
        <v>50</v>
      </c>
      <c r="L5" s="129" t="s">
        <v>49</v>
      </c>
      <c r="M5" s="150" t="s">
        <v>50</v>
      </c>
      <c r="N5" s="150" t="s">
        <v>49</v>
      </c>
      <c r="O5" s="150" t="s">
        <v>50</v>
      </c>
      <c r="P5" s="150" t="s">
        <v>49</v>
      </c>
      <c r="Q5" s="150" t="s">
        <v>50</v>
      </c>
      <c r="R5" s="160" t="s">
        <v>49</v>
      </c>
    </row>
    <row r="6" spans="1:18">
      <c r="A6" s="128"/>
      <c r="B6" s="275" t="s">
        <v>17</v>
      </c>
      <c r="C6" s="226">
        <v>223</v>
      </c>
      <c r="D6" s="25">
        <f>C6/$C$13</f>
        <v>0.83520599250936334</v>
      </c>
      <c r="E6" s="226">
        <v>152</v>
      </c>
      <c r="F6" s="25">
        <f>E6/$E$13</f>
        <v>0.76767676767676762</v>
      </c>
      <c r="G6" s="226">
        <v>24</v>
      </c>
      <c r="H6" s="25">
        <f>G6/$G$13</f>
        <v>0.82758620689655171</v>
      </c>
      <c r="I6" s="226">
        <v>219</v>
      </c>
      <c r="J6" s="25">
        <f>I6/$I$13</f>
        <v>0.80811808118081185</v>
      </c>
      <c r="K6" s="226">
        <v>67</v>
      </c>
      <c r="L6" s="25">
        <f>K6/$K$13</f>
        <v>0.56302521008403361</v>
      </c>
      <c r="M6" s="155">
        <v>854</v>
      </c>
      <c r="N6" s="136">
        <v>0.82512077294685993</v>
      </c>
      <c r="O6" s="219">
        <v>902</v>
      </c>
      <c r="P6" s="192">
        <v>0.82828282828282829</v>
      </c>
      <c r="Q6" s="154">
        <f>SUM(C6,E6,G6,I6,K6)</f>
        <v>685</v>
      </c>
      <c r="R6" s="26">
        <f>Q6/$Q$13</f>
        <v>0.77488687782805432</v>
      </c>
    </row>
    <row r="7" spans="1:18">
      <c r="A7" s="128"/>
      <c r="B7" s="276" t="s">
        <v>18</v>
      </c>
      <c r="C7" s="226">
        <v>19</v>
      </c>
      <c r="D7" s="25">
        <f t="shared" ref="D7:D13" si="0">C7/$C$13</f>
        <v>7.116104868913857E-2</v>
      </c>
      <c r="E7" s="226">
        <v>25</v>
      </c>
      <c r="F7" s="25">
        <f t="shared" ref="F7:F13" si="1">E7/$E$13</f>
        <v>0.12626262626262627</v>
      </c>
      <c r="G7" s="226">
        <v>2</v>
      </c>
      <c r="H7" s="25">
        <f t="shared" ref="H7:H13" si="2">G7/$G$13</f>
        <v>6.8965517241379309E-2</v>
      </c>
      <c r="I7" s="226">
        <v>22</v>
      </c>
      <c r="J7" s="25">
        <f t="shared" ref="J7:J13" si="3">I7/$I$13</f>
        <v>8.1180811808118078E-2</v>
      </c>
      <c r="K7" s="226">
        <v>15</v>
      </c>
      <c r="L7" s="25">
        <f t="shared" ref="L7:L13" si="4">K7/$K$13</f>
        <v>0.12605042016806722</v>
      </c>
      <c r="M7" s="155">
        <v>88</v>
      </c>
      <c r="N7" s="136">
        <v>8.5024154589371986E-2</v>
      </c>
      <c r="O7" s="219">
        <v>79</v>
      </c>
      <c r="P7" s="192">
        <v>7.2543617998163459E-2</v>
      </c>
      <c r="Q7" s="154">
        <f t="shared" ref="Q7:Q12" si="5">SUM(C7,E7,G7,I7,K7)</f>
        <v>83</v>
      </c>
      <c r="R7" s="26">
        <f t="shared" ref="R7:R13" si="6">Q7/$Q$13</f>
        <v>9.3891402714932126E-2</v>
      </c>
    </row>
    <row r="8" spans="1:18" ht="26.25">
      <c r="A8" s="128"/>
      <c r="B8" s="276" t="s">
        <v>19</v>
      </c>
      <c r="C8" s="226">
        <v>8</v>
      </c>
      <c r="D8" s="25">
        <f t="shared" si="0"/>
        <v>2.9962546816479401E-2</v>
      </c>
      <c r="E8" s="226">
        <v>4</v>
      </c>
      <c r="F8" s="25">
        <f t="shared" si="1"/>
        <v>2.0202020202020204E-2</v>
      </c>
      <c r="G8" s="226">
        <v>1</v>
      </c>
      <c r="H8" s="25">
        <f t="shared" si="2"/>
        <v>3.4482758620689655E-2</v>
      </c>
      <c r="I8" s="226">
        <v>1</v>
      </c>
      <c r="J8" s="25">
        <f t="shared" si="3"/>
        <v>3.6900369003690036E-3</v>
      </c>
      <c r="K8" s="226">
        <v>8</v>
      </c>
      <c r="L8" s="25">
        <f t="shared" si="4"/>
        <v>6.7226890756302518E-2</v>
      </c>
      <c r="M8" s="155">
        <v>14</v>
      </c>
      <c r="N8" s="136">
        <v>1.3526570048309179E-2</v>
      </c>
      <c r="O8" s="219">
        <v>19</v>
      </c>
      <c r="P8" s="192">
        <v>1.7447199265381085E-2</v>
      </c>
      <c r="Q8" s="154">
        <f t="shared" si="5"/>
        <v>22</v>
      </c>
      <c r="R8" s="26">
        <f t="shared" si="6"/>
        <v>2.4886877828054297E-2</v>
      </c>
    </row>
    <row r="9" spans="1:18">
      <c r="A9" s="128"/>
      <c r="B9" s="275" t="s">
        <v>20</v>
      </c>
      <c r="C9" s="226">
        <v>2</v>
      </c>
      <c r="D9" s="25">
        <f t="shared" si="0"/>
        <v>7.4906367041198503E-3</v>
      </c>
      <c r="E9" s="226">
        <v>2</v>
      </c>
      <c r="F9" s="25">
        <f t="shared" si="1"/>
        <v>1.0101010101010102E-2</v>
      </c>
      <c r="G9" s="226"/>
      <c r="H9" s="25">
        <f t="shared" si="2"/>
        <v>0</v>
      </c>
      <c r="I9" s="226">
        <v>4</v>
      </c>
      <c r="J9" s="25">
        <f t="shared" si="3"/>
        <v>1.4760147601476014E-2</v>
      </c>
      <c r="K9" s="226">
        <v>4</v>
      </c>
      <c r="L9" s="25">
        <f t="shared" si="4"/>
        <v>3.3613445378151259E-2</v>
      </c>
      <c r="M9" s="155">
        <v>4</v>
      </c>
      <c r="N9" s="136">
        <v>3.8647342995169081E-3</v>
      </c>
      <c r="O9" s="219">
        <v>10</v>
      </c>
      <c r="P9" s="192">
        <v>9.1827364554637279E-3</v>
      </c>
      <c r="Q9" s="154">
        <f t="shared" si="5"/>
        <v>12</v>
      </c>
      <c r="R9" s="26">
        <f t="shared" si="6"/>
        <v>1.3574660633484163E-2</v>
      </c>
    </row>
    <row r="10" spans="1:18" ht="16.5" customHeight="1">
      <c r="A10" s="128"/>
      <c r="B10" s="275" t="s">
        <v>21</v>
      </c>
      <c r="C10" s="226">
        <v>11</v>
      </c>
      <c r="D10" s="25">
        <f t="shared" si="0"/>
        <v>4.1198501872659173E-2</v>
      </c>
      <c r="E10" s="226">
        <v>5</v>
      </c>
      <c r="F10" s="25">
        <f t="shared" si="1"/>
        <v>2.5252525252525252E-2</v>
      </c>
      <c r="G10" s="226"/>
      <c r="H10" s="25">
        <f t="shared" si="2"/>
        <v>0</v>
      </c>
      <c r="I10" s="226">
        <v>7</v>
      </c>
      <c r="J10" s="25">
        <f t="shared" si="3"/>
        <v>2.5830258302583026E-2</v>
      </c>
      <c r="K10" s="226">
        <v>5</v>
      </c>
      <c r="L10" s="25">
        <f t="shared" si="4"/>
        <v>4.2016806722689079E-2</v>
      </c>
      <c r="M10" s="155">
        <v>36</v>
      </c>
      <c r="N10" s="136">
        <v>3.4782608695652174E-2</v>
      </c>
      <c r="O10" s="219">
        <v>43</v>
      </c>
      <c r="P10" s="192">
        <v>3.948576675849403E-2</v>
      </c>
      <c r="Q10" s="154">
        <f t="shared" si="5"/>
        <v>28</v>
      </c>
      <c r="R10" s="26">
        <f t="shared" si="6"/>
        <v>3.1674208144796379E-2</v>
      </c>
    </row>
    <row r="11" spans="1:18" ht="26.25">
      <c r="A11" s="128"/>
      <c r="B11" s="275" t="s">
        <v>22</v>
      </c>
      <c r="C11" s="226">
        <v>2</v>
      </c>
      <c r="D11" s="25">
        <f t="shared" si="0"/>
        <v>7.4906367041198503E-3</v>
      </c>
      <c r="E11" s="226">
        <v>7</v>
      </c>
      <c r="F11" s="25">
        <f t="shared" si="1"/>
        <v>3.5353535353535352E-2</v>
      </c>
      <c r="G11" s="226">
        <v>2</v>
      </c>
      <c r="H11" s="25">
        <f t="shared" si="2"/>
        <v>6.8965517241379309E-2</v>
      </c>
      <c r="I11" s="226">
        <v>17</v>
      </c>
      <c r="J11" s="25">
        <f t="shared" si="3"/>
        <v>6.273062730627306E-2</v>
      </c>
      <c r="K11" s="226">
        <v>20</v>
      </c>
      <c r="L11" s="25">
        <f t="shared" si="4"/>
        <v>0.16806722689075632</v>
      </c>
      <c r="M11" s="155">
        <v>33</v>
      </c>
      <c r="N11" s="136">
        <v>3.1884057971014491E-2</v>
      </c>
      <c r="O11" s="219">
        <v>30</v>
      </c>
      <c r="P11" s="192">
        <v>2.7548209366391185E-2</v>
      </c>
      <c r="Q11" s="154">
        <f t="shared" si="5"/>
        <v>48</v>
      </c>
      <c r="R11" s="26">
        <f t="shared" si="6"/>
        <v>5.4298642533936653E-2</v>
      </c>
    </row>
    <row r="12" spans="1:18" ht="26.25">
      <c r="A12" s="128"/>
      <c r="B12" s="275" t="s">
        <v>23</v>
      </c>
      <c r="C12" s="226">
        <v>2</v>
      </c>
      <c r="D12" s="25">
        <f t="shared" si="0"/>
        <v>7.4906367041198503E-3</v>
      </c>
      <c r="E12" s="226">
        <v>3</v>
      </c>
      <c r="F12" s="25">
        <f t="shared" si="1"/>
        <v>1.5151515151515152E-2</v>
      </c>
      <c r="G12" s="226"/>
      <c r="H12" s="25">
        <f t="shared" si="2"/>
        <v>0</v>
      </c>
      <c r="I12" s="226">
        <v>1</v>
      </c>
      <c r="J12" s="25">
        <f t="shared" si="3"/>
        <v>3.6900369003690036E-3</v>
      </c>
      <c r="K12" s="226"/>
      <c r="L12" s="25">
        <f t="shared" si="4"/>
        <v>0</v>
      </c>
      <c r="M12" s="155">
        <v>6</v>
      </c>
      <c r="N12" s="136">
        <v>5.7971014492753624E-3</v>
      </c>
      <c r="O12" s="219">
        <v>6</v>
      </c>
      <c r="P12" s="192">
        <v>5.5096418732782371E-3</v>
      </c>
      <c r="Q12" s="154">
        <f t="shared" si="5"/>
        <v>6</v>
      </c>
      <c r="R12" s="26">
        <f t="shared" si="6"/>
        <v>6.7873303167420816E-3</v>
      </c>
    </row>
    <row r="13" spans="1:18" ht="15.75" thickBot="1">
      <c r="A13" s="148"/>
      <c r="B13" s="127" t="s">
        <v>16</v>
      </c>
      <c r="C13" s="236">
        <f>SUM(C6:C12)</f>
        <v>267</v>
      </c>
      <c r="D13" s="277">
        <f t="shared" si="0"/>
        <v>1</v>
      </c>
      <c r="E13" s="236">
        <f>SUM(E6:E12)</f>
        <v>198</v>
      </c>
      <c r="F13" s="277">
        <f t="shared" si="1"/>
        <v>1</v>
      </c>
      <c r="G13" s="236">
        <f>SUM(G6:G12)</f>
        <v>29</v>
      </c>
      <c r="H13" s="277">
        <f t="shared" si="2"/>
        <v>1</v>
      </c>
      <c r="I13" s="236">
        <f>SUM(I6:I12)</f>
        <v>271</v>
      </c>
      <c r="J13" s="277">
        <f t="shared" si="3"/>
        <v>1</v>
      </c>
      <c r="K13" s="236">
        <f>SUM(K6:K12)</f>
        <v>119</v>
      </c>
      <c r="L13" s="277">
        <f t="shared" si="4"/>
        <v>1</v>
      </c>
      <c r="M13" s="278">
        <v>1035</v>
      </c>
      <c r="N13" s="279">
        <v>1</v>
      </c>
      <c r="O13" s="280">
        <v>1089</v>
      </c>
      <c r="P13" s="281">
        <v>1</v>
      </c>
      <c r="Q13" s="282">
        <f>SUM(C13,E13,G13,I13,K13)</f>
        <v>884</v>
      </c>
      <c r="R13" s="283">
        <f t="shared" si="6"/>
        <v>1</v>
      </c>
    </row>
    <row r="14" spans="1:18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8">
      <c r="A15" s="42" t="s">
        <v>71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2"/>
      <c r="Q15" s="22"/>
    </row>
    <row r="16" spans="1:18" ht="15.75" thickBot="1">
      <c r="A16" s="44" t="s">
        <v>133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2"/>
      <c r="Q16" s="22"/>
    </row>
    <row r="17" spans="1:17" ht="15.75" thickBot="1">
      <c r="A17" s="43"/>
      <c r="B17" s="45"/>
      <c r="C17" s="356" t="s">
        <v>0</v>
      </c>
      <c r="D17" s="356"/>
      <c r="E17" s="356"/>
      <c r="F17" s="356"/>
      <c r="G17" s="356"/>
      <c r="H17" s="356"/>
      <c r="I17" s="356"/>
      <c r="J17" s="356"/>
      <c r="K17" s="356"/>
      <c r="L17" s="356"/>
      <c r="M17" s="156"/>
      <c r="N17" s="157"/>
      <c r="O17" s="22"/>
      <c r="Q17" s="22"/>
    </row>
    <row r="18" spans="1:17">
      <c r="A18" s="43"/>
      <c r="B18" s="46"/>
      <c r="C18" s="312" t="s">
        <v>38</v>
      </c>
      <c r="D18" s="313"/>
      <c r="E18" s="314" t="s">
        <v>36</v>
      </c>
      <c r="F18" s="312"/>
      <c r="G18" s="314" t="s">
        <v>35</v>
      </c>
      <c r="H18" s="312"/>
      <c r="I18" s="314" t="s">
        <v>37</v>
      </c>
      <c r="J18" s="312"/>
      <c r="K18" s="314" t="s">
        <v>39</v>
      </c>
      <c r="L18" s="315"/>
      <c r="M18" s="354" t="s">
        <v>85</v>
      </c>
      <c r="N18" s="355"/>
      <c r="O18" s="22"/>
      <c r="Q18" s="22"/>
    </row>
    <row r="19" spans="1:17">
      <c r="A19" s="43"/>
      <c r="B19" s="130"/>
      <c r="C19" s="135" t="s">
        <v>50</v>
      </c>
      <c r="D19" s="135" t="s">
        <v>49</v>
      </c>
      <c r="E19" s="135" t="s">
        <v>50</v>
      </c>
      <c r="F19" s="135" t="s">
        <v>49</v>
      </c>
      <c r="G19" s="135" t="s">
        <v>50</v>
      </c>
      <c r="H19" s="135" t="s">
        <v>49</v>
      </c>
      <c r="I19" s="135" t="s">
        <v>50</v>
      </c>
      <c r="J19" s="135" t="s">
        <v>49</v>
      </c>
      <c r="K19" s="135" t="s">
        <v>50</v>
      </c>
      <c r="L19" s="135" t="s">
        <v>49</v>
      </c>
      <c r="M19" s="167" t="s">
        <v>50</v>
      </c>
      <c r="N19" s="160" t="s">
        <v>49</v>
      </c>
      <c r="O19" s="22"/>
      <c r="Q19" s="22"/>
    </row>
    <row r="20" spans="1:17">
      <c r="A20" s="43"/>
      <c r="B20" s="217" t="s">
        <v>51</v>
      </c>
      <c r="C20" s="226">
        <v>1</v>
      </c>
      <c r="D20" s="25">
        <f>C20/$C$26</f>
        <v>3.7453183520599251E-3</v>
      </c>
      <c r="E20" s="226">
        <v>1</v>
      </c>
      <c r="F20" s="25">
        <f>E20/$E$26</f>
        <v>5.0505050505050509E-3</v>
      </c>
      <c r="G20" s="226"/>
      <c r="H20" s="25">
        <f>G20/$G$26</f>
        <v>0</v>
      </c>
      <c r="I20" s="226">
        <v>2</v>
      </c>
      <c r="J20" s="25">
        <f>I20/$I$26</f>
        <v>7.3800738007380072E-3</v>
      </c>
      <c r="K20" s="226">
        <v>2</v>
      </c>
      <c r="L20" s="25">
        <f>K20/$K$26</f>
        <v>1.680672268907563E-2</v>
      </c>
      <c r="M20" s="244">
        <f>SUM(C20+E20+G20+I20+K20)</f>
        <v>6</v>
      </c>
      <c r="N20" s="174">
        <f>M20/$M$26</f>
        <v>6.7873303167420816E-3</v>
      </c>
      <c r="O20" s="22"/>
      <c r="Q20" s="22"/>
    </row>
    <row r="21" spans="1:17" ht="30">
      <c r="A21" s="43"/>
      <c r="B21" s="217" t="s">
        <v>52</v>
      </c>
      <c r="C21" s="226">
        <v>21</v>
      </c>
      <c r="D21" s="27">
        <f t="shared" ref="D21:D26" si="7">C21/$C$26</f>
        <v>7.8651685393258425E-2</v>
      </c>
      <c r="E21" s="226">
        <v>53</v>
      </c>
      <c r="F21" s="27">
        <f t="shared" ref="F21:F26" si="8">E21/$E$26</f>
        <v>0.26767676767676768</v>
      </c>
      <c r="G21" s="226">
        <v>6</v>
      </c>
      <c r="H21" s="27">
        <f t="shared" ref="H21:H26" si="9">G21/$G$26</f>
        <v>0.20689655172413793</v>
      </c>
      <c r="I21" s="226">
        <v>41</v>
      </c>
      <c r="J21" s="27">
        <f t="shared" ref="J21:J26" si="10">I21/$I$26</f>
        <v>0.15129151291512916</v>
      </c>
      <c r="K21" s="226">
        <v>47</v>
      </c>
      <c r="L21" s="27">
        <f t="shared" ref="L21:L26" si="11">K21/$K$26</f>
        <v>0.3949579831932773</v>
      </c>
      <c r="M21" s="244">
        <f t="shared" ref="M21:M26" si="12">SUM(C21+E21+G21+I21+K21)</f>
        <v>168</v>
      </c>
      <c r="N21" s="174">
        <f t="shared" ref="N21:N26" si="13">M21/$M$26</f>
        <v>0.19004524886877827</v>
      </c>
      <c r="O21" s="22"/>
      <c r="Q21" s="22"/>
    </row>
    <row r="22" spans="1:17" ht="30">
      <c r="A22" s="43"/>
      <c r="B22" s="217" t="s">
        <v>53</v>
      </c>
      <c r="C22" s="226">
        <v>78</v>
      </c>
      <c r="D22" s="27">
        <f t="shared" si="7"/>
        <v>0.29213483146067415</v>
      </c>
      <c r="E22" s="226">
        <v>71</v>
      </c>
      <c r="F22" s="27">
        <f t="shared" si="8"/>
        <v>0.35858585858585856</v>
      </c>
      <c r="G22" s="226">
        <v>7</v>
      </c>
      <c r="H22" s="27">
        <f t="shared" si="9"/>
        <v>0.2413793103448276</v>
      </c>
      <c r="I22" s="226">
        <v>87</v>
      </c>
      <c r="J22" s="27">
        <f t="shared" si="10"/>
        <v>0.3210332103321033</v>
      </c>
      <c r="K22" s="226">
        <v>24</v>
      </c>
      <c r="L22" s="27">
        <f t="shared" si="11"/>
        <v>0.20168067226890757</v>
      </c>
      <c r="M22" s="244">
        <f t="shared" si="12"/>
        <v>267</v>
      </c>
      <c r="N22" s="174">
        <f t="shared" si="13"/>
        <v>0.30203619909502261</v>
      </c>
      <c r="O22" s="22"/>
      <c r="Q22" s="22"/>
    </row>
    <row r="23" spans="1:17" ht="30">
      <c r="A23" s="43"/>
      <c r="B23" s="217" t="s">
        <v>54</v>
      </c>
      <c r="C23" s="226">
        <v>24</v>
      </c>
      <c r="D23" s="27">
        <f t="shared" si="7"/>
        <v>8.98876404494382E-2</v>
      </c>
      <c r="E23" s="226">
        <v>20</v>
      </c>
      <c r="F23" s="27">
        <f t="shared" si="8"/>
        <v>0.10101010101010101</v>
      </c>
      <c r="G23" s="226">
        <v>1</v>
      </c>
      <c r="H23" s="27">
        <f t="shared" si="9"/>
        <v>3.4482758620689655E-2</v>
      </c>
      <c r="I23" s="226">
        <v>20</v>
      </c>
      <c r="J23" s="27">
        <f t="shared" si="10"/>
        <v>7.3800738007380073E-2</v>
      </c>
      <c r="K23" s="226">
        <v>8</v>
      </c>
      <c r="L23" s="27">
        <f t="shared" si="11"/>
        <v>6.7226890756302518E-2</v>
      </c>
      <c r="M23" s="244">
        <f t="shared" si="12"/>
        <v>73</v>
      </c>
      <c r="N23" s="174">
        <f t="shared" si="13"/>
        <v>8.2579185520361989E-2</v>
      </c>
      <c r="O23" s="22"/>
      <c r="Q23" s="22"/>
    </row>
    <row r="24" spans="1:17" ht="30">
      <c r="A24" s="43"/>
      <c r="B24" s="217" t="s">
        <v>55</v>
      </c>
      <c r="C24" s="226">
        <v>18</v>
      </c>
      <c r="D24" s="27">
        <f t="shared" si="7"/>
        <v>6.741573033707865E-2</v>
      </c>
      <c r="E24" s="226">
        <v>11</v>
      </c>
      <c r="F24" s="27">
        <f t="shared" si="8"/>
        <v>5.5555555555555552E-2</v>
      </c>
      <c r="G24" s="226">
        <v>2</v>
      </c>
      <c r="H24" s="27">
        <f t="shared" si="9"/>
        <v>6.8965517241379309E-2</v>
      </c>
      <c r="I24" s="226">
        <v>19</v>
      </c>
      <c r="J24" s="27">
        <f t="shared" si="10"/>
        <v>7.0110701107011064E-2</v>
      </c>
      <c r="K24" s="226">
        <v>2</v>
      </c>
      <c r="L24" s="27">
        <f t="shared" si="11"/>
        <v>1.680672268907563E-2</v>
      </c>
      <c r="M24" s="244">
        <f t="shared" si="12"/>
        <v>52</v>
      </c>
      <c r="N24" s="174">
        <f t="shared" si="13"/>
        <v>5.8823529411764705E-2</v>
      </c>
      <c r="O24" s="22"/>
      <c r="Q24" s="22"/>
    </row>
    <row r="25" spans="1:17" ht="30">
      <c r="A25" s="43"/>
      <c r="B25" s="217" t="s">
        <v>56</v>
      </c>
      <c r="C25" s="226">
        <v>125</v>
      </c>
      <c r="D25" s="27">
        <f t="shared" si="7"/>
        <v>0.46816479400749061</v>
      </c>
      <c r="E25" s="226">
        <v>42</v>
      </c>
      <c r="F25" s="27">
        <f t="shared" si="8"/>
        <v>0.21212121212121213</v>
      </c>
      <c r="G25" s="226">
        <v>13</v>
      </c>
      <c r="H25" s="27">
        <f t="shared" si="9"/>
        <v>0.44827586206896552</v>
      </c>
      <c r="I25" s="226">
        <v>102</v>
      </c>
      <c r="J25" s="27">
        <f t="shared" si="10"/>
        <v>0.37638376383763839</v>
      </c>
      <c r="K25" s="226">
        <v>36</v>
      </c>
      <c r="L25" s="27">
        <f t="shared" si="11"/>
        <v>0.30252100840336132</v>
      </c>
      <c r="M25" s="244">
        <f t="shared" si="12"/>
        <v>318</v>
      </c>
      <c r="N25" s="174">
        <f t="shared" si="13"/>
        <v>0.35972850678733032</v>
      </c>
      <c r="O25" s="22"/>
      <c r="Q25" s="22"/>
    </row>
    <row r="26" spans="1:17" ht="15.75" thickBot="1">
      <c r="A26" s="43"/>
      <c r="B26" s="216" t="s">
        <v>16</v>
      </c>
      <c r="C26" s="245">
        <f>SUM(C20:C25)</f>
        <v>267</v>
      </c>
      <c r="D26" s="246">
        <f t="shared" si="7"/>
        <v>1</v>
      </c>
      <c r="E26" s="245">
        <f>SUM(E20:E25)</f>
        <v>198</v>
      </c>
      <c r="F26" s="246">
        <f t="shared" si="8"/>
        <v>1</v>
      </c>
      <c r="G26" s="245">
        <f>SUM(G20:G25)</f>
        <v>29</v>
      </c>
      <c r="H26" s="246">
        <f t="shared" si="9"/>
        <v>1</v>
      </c>
      <c r="I26" s="245">
        <f>SUM(I20:I25)</f>
        <v>271</v>
      </c>
      <c r="J26" s="246">
        <f t="shared" si="10"/>
        <v>1</v>
      </c>
      <c r="K26" s="245">
        <f>SUM(K20:K25)</f>
        <v>119</v>
      </c>
      <c r="L26" s="247">
        <f t="shared" si="11"/>
        <v>1</v>
      </c>
      <c r="M26" s="248">
        <f t="shared" si="12"/>
        <v>884</v>
      </c>
      <c r="N26" s="249">
        <f t="shared" si="13"/>
        <v>1</v>
      </c>
      <c r="O26" s="22"/>
      <c r="Q26" s="22"/>
    </row>
    <row r="27" spans="1:17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47"/>
      <c r="M27" s="158"/>
      <c r="N27" s="159"/>
      <c r="O27" s="22"/>
      <c r="Q27" s="22"/>
    </row>
    <row r="28" spans="1:17">
      <c r="A28" s="42" t="s">
        <v>77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2"/>
      <c r="Q28" s="22"/>
    </row>
    <row r="29" spans="1:17" ht="15.75" thickBot="1">
      <c r="A29" s="44" t="s">
        <v>134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2"/>
      <c r="Q29" s="22"/>
    </row>
    <row r="30" spans="1:17" ht="43.5" customHeight="1">
      <c r="A30" s="43"/>
      <c r="B30" s="48" t="s">
        <v>72</v>
      </c>
      <c r="C30" s="359" t="s">
        <v>76</v>
      </c>
      <c r="D30" s="360"/>
      <c r="E30" s="359" t="s">
        <v>75</v>
      </c>
      <c r="F30" s="360"/>
      <c r="G30" s="43"/>
      <c r="H30" s="43"/>
      <c r="I30" s="43"/>
      <c r="J30" s="43"/>
      <c r="K30" s="43"/>
      <c r="L30" s="43"/>
      <c r="M30" s="43"/>
      <c r="N30" s="43"/>
      <c r="O30" s="22"/>
      <c r="Q30" s="22"/>
    </row>
    <row r="31" spans="1:17">
      <c r="A31" s="43"/>
      <c r="B31" s="47"/>
      <c r="C31" s="20" t="s">
        <v>50</v>
      </c>
      <c r="D31" s="19" t="s">
        <v>49</v>
      </c>
      <c r="E31" s="20" t="s">
        <v>50</v>
      </c>
      <c r="F31" s="19" t="s">
        <v>49</v>
      </c>
      <c r="G31" s="43"/>
      <c r="H31" s="43"/>
      <c r="I31" s="43"/>
      <c r="J31" s="43"/>
      <c r="K31" s="43"/>
      <c r="L31" s="171"/>
      <c r="M31" s="43"/>
      <c r="N31" s="43"/>
      <c r="O31" s="22"/>
      <c r="Q31" s="22"/>
    </row>
    <row r="32" spans="1:17">
      <c r="A32" s="43"/>
      <c r="B32" s="193" t="s">
        <v>40</v>
      </c>
      <c r="C32" s="226">
        <v>47</v>
      </c>
      <c r="D32" s="25">
        <f>C32/$C$41</f>
        <v>0.13823529411764707</v>
      </c>
      <c r="E32" s="226">
        <v>1</v>
      </c>
      <c r="F32" s="181">
        <f>E32/$E$41</f>
        <v>2.7027027027027029E-3</v>
      </c>
      <c r="G32" s="43"/>
      <c r="H32" s="43"/>
      <c r="I32" s="43"/>
      <c r="J32" s="43"/>
      <c r="K32" s="43"/>
      <c r="L32" s="171"/>
      <c r="M32" s="43"/>
      <c r="N32" s="43"/>
      <c r="O32" s="22"/>
      <c r="Q32" s="22"/>
    </row>
    <row r="33" spans="1:17">
      <c r="A33" s="43"/>
      <c r="B33" s="193" t="s">
        <v>41</v>
      </c>
      <c r="C33" s="226">
        <v>131</v>
      </c>
      <c r="D33" s="27">
        <f t="shared" ref="D33:D41" si="14">C33/$C$41</f>
        <v>0.38529411764705884</v>
      </c>
      <c r="E33" s="226">
        <v>176</v>
      </c>
      <c r="F33" s="189">
        <f t="shared" ref="F33:F41" si="15">E33/$E$41</f>
        <v>0.4756756756756757</v>
      </c>
      <c r="G33" s="43"/>
      <c r="H33" s="43"/>
      <c r="I33" s="43"/>
      <c r="J33" s="43"/>
      <c r="K33" s="43"/>
      <c r="L33" s="43"/>
      <c r="M33" s="43"/>
      <c r="N33" s="43"/>
      <c r="O33" s="22"/>
      <c r="Q33" s="22"/>
    </row>
    <row r="34" spans="1:17">
      <c r="A34" s="43"/>
      <c r="B34" s="193" t="s">
        <v>42</v>
      </c>
      <c r="C34" s="226">
        <v>30</v>
      </c>
      <c r="D34" s="27">
        <f t="shared" si="14"/>
        <v>8.8235294117647065E-2</v>
      </c>
      <c r="E34" s="226">
        <v>137</v>
      </c>
      <c r="F34" s="189">
        <f t="shared" si="15"/>
        <v>0.37027027027027026</v>
      </c>
      <c r="G34" s="43"/>
      <c r="H34" s="43"/>
      <c r="I34" s="43"/>
      <c r="J34" s="43"/>
      <c r="K34" s="43"/>
      <c r="L34" s="43"/>
      <c r="M34" s="43"/>
      <c r="N34" s="43"/>
      <c r="O34" s="22"/>
      <c r="Q34" s="22"/>
    </row>
    <row r="35" spans="1:17">
      <c r="A35" s="43"/>
      <c r="B35" s="193" t="s">
        <v>43</v>
      </c>
      <c r="C35" s="226">
        <v>36</v>
      </c>
      <c r="D35" s="27">
        <f t="shared" si="14"/>
        <v>0.10588235294117647</v>
      </c>
      <c r="E35" s="226">
        <v>34</v>
      </c>
      <c r="F35" s="189">
        <f t="shared" si="15"/>
        <v>9.1891891891891897E-2</v>
      </c>
      <c r="G35" s="43"/>
      <c r="H35" s="43"/>
      <c r="I35" s="43"/>
      <c r="J35" s="43"/>
      <c r="K35" s="43"/>
      <c r="L35" s="43"/>
      <c r="M35" s="43"/>
      <c r="N35" s="43"/>
      <c r="O35" s="22"/>
      <c r="Q35" s="22"/>
    </row>
    <row r="36" spans="1:17">
      <c r="A36" s="43"/>
      <c r="B36" s="193" t="s">
        <v>44</v>
      </c>
      <c r="C36" s="226">
        <v>40</v>
      </c>
      <c r="D36" s="27">
        <f t="shared" si="14"/>
        <v>0.11764705882352941</v>
      </c>
      <c r="E36" s="226">
        <v>16</v>
      </c>
      <c r="F36" s="189">
        <f t="shared" si="15"/>
        <v>4.3243243243243246E-2</v>
      </c>
      <c r="G36" s="43"/>
      <c r="H36" s="43"/>
      <c r="I36" s="43"/>
      <c r="J36" s="43"/>
      <c r="K36" s="43"/>
      <c r="L36" s="43"/>
      <c r="M36" s="43"/>
      <c r="N36" s="43"/>
      <c r="O36" s="22"/>
      <c r="Q36" s="22"/>
    </row>
    <row r="37" spans="1:17">
      <c r="A37" s="43"/>
      <c r="B37" s="193" t="s">
        <v>73</v>
      </c>
      <c r="C37" s="226">
        <v>27</v>
      </c>
      <c r="D37" s="27">
        <f t="shared" si="14"/>
        <v>7.9411764705882348E-2</v>
      </c>
      <c r="E37" s="226">
        <v>3</v>
      </c>
      <c r="F37" s="189">
        <f t="shared" si="15"/>
        <v>8.1081081081081086E-3</v>
      </c>
      <c r="G37" s="43"/>
      <c r="H37" s="43"/>
      <c r="I37" s="43"/>
      <c r="J37" s="43"/>
      <c r="K37" s="43"/>
      <c r="L37" s="43"/>
      <c r="M37" s="43"/>
      <c r="N37" s="43"/>
      <c r="O37" s="22"/>
      <c r="Q37" s="22"/>
    </row>
    <row r="38" spans="1:17">
      <c r="A38" s="43"/>
      <c r="B38" s="193" t="s">
        <v>74</v>
      </c>
      <c r="C38" s="226">
        <v>14</v>
      </c>
      <c r="D38" s="27">
        <f t="shared" si="14"/>
        <v>4.1176470588235294E-2</v>
      </c>
      <c r="E38" s="226">
        <v>3</v>
      </c>
      <c r="F38" s="189">
        <f t="shared" si="15"/>
        <v>8.1081081081081086E-3</v>
      </c>
      <c r="G38" s="43"/>
      <c r="H38" s="43"/>
      <c r="I38" s="43"/>
      <c r="J38" s="43"/>
      <c r="K38" s="43"/>
      <c r="L38" s="43"/>
      <c r="M38" s="43"/>
      <c r="N38" s="43"/>
      <c r="O38" s="22"/>
      <c r="Q38" s="22"/>
    </row>
    <row r="39" spans="1:17">
      <c r="A39" s="43"/>
      <c r="B39" s="193" t="s">
        <v>46</v>
      </c>
      <c r="C39" s="226">
        <v>15</v>
      </c>
      <c r="D39" s="27">
        <f t="shared" si="14"/>
        <v>4.4117647058823532E-2</v>
      </c>
      <c r="E39" s="226">
        <v>0</v>
      </c>
      <c r="F39" s="189">
        <f t="shared" si="15"/>
        <v>0</v>
      </c>
      <c r="G39" s="43"/>
      <c r="H39" s="43"/>
      <c r="I39" s="43"/>
      <c r="J39" s="43"/>
      <c r="K39" s="43"/>
      <c r="L39" s="43"/>
      <c r="M39" s="43"/>
      <c r="N39" s="43"/>
      <c r="O39" s="22"/>
      <c r="Q39" s="22"/>
    </row>
    <row r="40" spans="1:17" ht="15.75" thickBot="1">
      <c r="A40" s="43"/>
      <c r="B40" s="194" t="s">
        <v>47</v>
      </c>
      <c r="C40" s="226">
        <v>0</v>
      </c>
      <c r="D40" s="27">
        <f t="shared" si="14"/>
        <v>0</v>
      </c>
      <c r="E40" s="226">
        <v>0</v>
      </c>
      <c r="F40" s="190">
        <f t="shared" si="15"/>
        <v>0</v>
      </c>
      <c r="G40" s="43"/>
      <c r="H40" s="43"/>
      <c r="I40" s="43"/>
      <c r="J40" s="43"/>
      <c r="K40" s="43"/>
      <c r="L40" s="43"/>
      <c r="M40" s="43"/>
      <c r="N40" s="43"/>
      <c r="O40" s="22"/>
      <c r="Q40" s="22"/>
    </row>
    <row r="41" spans="1:17" ht="15.75" thickBot="1">
      <c r="A41" s="43"/>
      <c r="B41" s="195" t="s">
        <v>1</v>
      </c>
      <c r="C41" s="250">
        <f>SUM(C32:C40)</f>
        <v>340</v>
      </c>
      <c r="D41" s="246">
        <f t="shared" si="14"/>
        <v>1</v>
      </c>
      <c r="E41" s="250">
        <f>SUM(E32:E40)</f>
        <v>370</v>
      </c>
      <c r="F41" s="251">
        <f t="shared" si="15"/>
        <v>1</v>
      </c>
      <c r="G41" s="43"/>
      <c r="H41" s="43"/>
      <c r="I41" s="43"/>
      <c r="J41" s="43"/>
      <c r="K41" s="43"/>
      <c r="L41" s="43"/>
      <c r="M41" s="43"/>
      <c r="N41" s="43"/>
      <c r="O41" s="22"/>
      <c r="Q41" s="22"/>
    </row>
    <row r="42" spans="1:17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7">
      <c r="I43" s="22"/>
      <c r="J43" s="22"/>
    </row>
    <row r="44" spans="1:17">
      <c r="I44" s="22"/>
      <c r="J44" s="22"/>
    </row>
    <row r="45" spans="1:17">
      <c r="I45" s="22"/>
    </row>
    <row r="46" spans="1:17">
      <c r="I46" s="22"/>
    </row>
    <row r="47" spans="1:17">
      <c r="I47" s="22"/>
    </row>
    <row r="48" spans="1:17">
      <c r="I48" s="22"/>
    </row>
  </sheetData>
  <mergeCells count="18">
    <mergeCell ref="C30:D30"/>
    <mergeCell ref="E30:F30"/>
    <mergeCell ref="K18:L18"/>
    <mergeCell ref="K4:L4"/>
    <mergeCell ref="C18:D18"/>
    <mergeCell ref="E18:F18"/>
    <mergeCell ref="G18:H18"/>
    <mergeCell ref="I18:J18"/>
    <mergeCell ref="C17:L17"/>
    <mergeCell ref="C4:D4"/>
    <mergeCell ref="Q4:R4"/>
    <mergeCell ref="M18:N18"/>
    <mergeCell ref="C3:L3"/>
    <mergeCell ref="E4:F4"/>
    <mergeCell ref="G4:H4"/>
    <mergeCell ref="I4:J4"/>
    <mergeCell ref="O4:P4"/>
    <mergeCell ref="M4:N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8α-γ'!Print_Area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2014-11-07T11:59:42Z</cp:lastPrinted>
  <dcterms:created xsi:type="dcterms:W3CDTF">2010-12-15T07:52:14Z</dcterms:created>
  <dcterms:modified xsi:type="dcterms:W3CDTF">2014-11-07T12:38:37Z</dcterms:modified>
</cp:coreProperties>
</file>